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Wortmann\Desktop\Ergebniserfassung Excel\"/>
    </mc:Choice>
  </mc:AlternateContent>
  <xr:revisionPtr revIDLastSave="0" documentId="8_{21032483-2A5C-470D-ACBE-E7064975593D}" xr6:coauthVersionLast="36" xr6:coauthVersionMax="36" xr10:uidLastSave="{00000000-0000-0000-0000-000000000000}"/>
  <bookViews>
    <workbookView xWindow="32772" yWindow="32772" windowWidth="28800" windowHeight="11628" tabRatio="832"/>
  </bookViews>
  <sheets>
    <sheet name="3er-Gr 3GwS" sheetId="5" r:id="rId1"/>
    <sheet name="4er Gr 3GwS" sheetId="4" r:id="rId2"/>
    <sheet name="5er-Gr 3GwS" sheetId="6" r:id="rId3"/>
    <sheet name="6er-Gr 3 GwS" sheetId="10" r:id="rId4"/>
    <sheet name="7er-Gr 3GwS" sheetId="13" r:id="rId5"/>
    <sheet name="8er-Gr 3GwS" sheetId="17" r:id="rId6"/>
    <sheet name="10er-Gr 3GwS" sheetId="20" r:id="rId7"/>
    <sheet name="12er-Gr 3GwS" sheetId="18" r:id="rId8"/>
    <sheet name="16er-Gr 3GwS" sheetId="19" r:id="rId9"/>
  </sheets>
  <externalReferences>
    <externalReference r:id="rId10"/>
    <externalReference r:id="rId11"/>
  </externalReferences>
  <definedNames>
    <definedName name="Daten" localSheetId="6">[1]Eingabe!$A$4:$E$30</definedName>
    <definedName name="Daten" localSheetId="7">[1]Eingabe!$A$4:$E$30</definedName>
    <definedName name="Daten" localSheetId="8">[1]Eingabe!$A$4:$E$30</definedName>
    <definedName name="Daten" localSheetId="4">[1]Eingabe!$A$4:$E$30</definedName>
    <definedName name="Daten" localSheetId="5">[1]Eingabe!$A$4:$E$30</definedName>
    <definedName name="Daten">[2]Eingabe!$A$4:$E$30</definedName>
    <definedName name="Daten___0">[2]Eingabe!$A$4:$E$30</definedName>
    <definedName name="Daten___5">[1]Eingabe!$A$4:$E$30</definedName>
    <definedName name="Daten___6">[1]Eingabe!$A$4:$E$30</definedName>
    <definedName name="Daten___8">[1]Eingabe!$A$4:$E$30</definedName>
  </definedNames>
  <calcPr calcId="191029"/>
</workbook>
</file>

<file path=xl/calcChain.xml><?xml version="1.0" encoding="utf-8"?>
<calcChain xmlns="http://schemas.openxmlformats.org/spreadsheetml/2006/main">
  <c r="W18" i="5" l="1"/>
  <c r="BG8" i="20"/>
  <c r="AM9" i="20"/>
  <c r="BG9" i="20"/>
  <c r="L18" i="20"/>
  <c r="BO36" i="20"/>
  <c r="BO37" i="20"/>
  <c r="O18" i="20"/>
  <c r="Q18" i="20"/>
  <c r="CE30" i="20"/>
  <c r="CE31" i="20"/>
  <c r="CE20" i="20"/>
  <c r="W18" i="20"/>
  <c r="CE21" i="20"/>
  <c r="U18" i="20"/>
  <c r="BW24" i="20"/>
  <c r="BW25" i="20"/>
  <c r="X18" i="20"/>
  <c r="Z18" i="20"/>
  <c r="BW11" i="20"/>
  <c r="BW12" i="20"/>
  <c r="CM17" i="20"/>
  <c r="AF18" i="20"/>
  <c r="CM18" i="20"/>
  <c r="AD18" i="20"/>
  <c r="BO14" i="20"/>
  <c r="BO15" i="20"/>
  <c r="AG18" i="20"/>
  <c r="AI18" i="20"/>
  <c r="BG36" i="20"/>
  <c r="BG37" i="20"/>
  <c r="BW30" i="20"/>
  <c r="BW31" i="20"/>
  <c r="BG17" i="20"/>
  <c r="O17" i="20"/>
  <c r="BG18" i="20"/>
  <c r="Q17" i="20"/>
  <c r="BW8" i="20"/>
  <c r="R17" i="20"/>
  <c r="BW9" i="20"/>
  <c r="T17" i="20"/>
  <c r="BO24" i="20"/>
  <c r="BO25" i="20"/>
  <c r="CM20" i="20"/>
  <c r="AJ13" i="20"/>
  <c r="CM21" i="20"/>
  <c r="X17" i="20"/>
  <c r="CE27" i="20"/>
  <c r="CE28" i="20"/>
  <c r="AA17" i="20"/>
  <c r="AC17" i="20"/>
  <c r="BO17" i="20"/>
  <c r="BO18" i="20"/>
  <c r="CE14" i="20"/>
  <c r="AG17" i="20"/>
  <c r="CE15" i="20"/>
  <c r="BG33" i="20"/>
  <c r="BG34" i="20"/>
  <c r="BW27" i="20"/>
  <c r="Q16" i="20"/>
  <c r="O16" i="20"/>
  <c r="BW28" i="20"/>
  <c r="BG20" i="20"/>
  <c r="BG21" i="20"/>
  <c r="BW20" i="20"/>
  <c r="U16" i="20"/>
  <c r="BW21" i="20"/>
  <c r="BO27" i="20"/>
  <c r="BO28" i="20"/>
  <c r="AI13" i="20"/>
  <c r="CM8" i="20"/>
  <c r="CM9" i="20"/>
  <c r="CE24" i="20"/>
  <c r="AD16" i="20"/>
  <c r="CE25" i="20"/>
  <c r="AJ16" i="20"/>
  <c r="AO16" i="20"/>
  <c r="AM16" i="20"/>
  <c r="CE11" i="20"/>
  <c r="L15" i="20"/>
  <c r="CE12" i="20"/>
  <c r="BG24" i="20"/>
  <c r="BG25" i="20"/>
  <c r="BW36" i="20"/>
  <c r="R15" i="20"/>
  <c r="BW37" i="20"/>
  <c r="BG11" i="20"/>
  <c r="BG12" i="20"/>
  <c r="BW17" i="20"/>
  <c r="X15" i="20"/>
  <c r="BW18" i="20"/>
  <c r="BO30" i="20"/>
  <c r="BO31" i="20"/>
  <c r="AI15" i="20"/>
  <c r="AO15" i="20"/>
  <c r="BG14" i="20"/>
  <c r="AC13" i="20"/>
  <c r="X14" i="20"/>
  <c r="BG15" i="20"/>
  <c r="BO20" i="20"/>
  <c r="L14" i="20"/>
  <c r="BO21" i="20"/>
  <c r="CE8" i="20"/>
  <c r="O14" i="20"/>
  <c r="CE9" i="20"/>
  <c r="BG27" i="20"/>
  <c r="R14" i="20"/>
  <c r="BG28" i="20"/>
  <c r="BW33" i="20"/>
  <c r="U14" i="20"/>
  <c r="BW34" i="20"/>
  <c r="AI14" i="20"/>
  <c r="AL14" i="20"/>
  <c r="AJ14" i="20"/>
  <c r="CE36" i="20"/>
  <c r="CE37" i="20"/>
  <c r="BO11" i="20"/>
  <c r="O13" i="20"/>
  <c r="BO12" i="20"/>
  <c r="CE17" i="20"/>
  <c r="CE18" i="20"/>
  <c r="BG30" i="20"/>
  <c r="U13" i="20"/>
  <c r="BG31" i="20"/>
  <c r="AF13" i="20"/>
  <c r="AL13" i="20"/>
  <c r="AO13" i="20"/>
  <c r="AM13" i="20"/>
  <c r="CM11" i="20"/>
  <c r="CM12" i="20"/>
  <c r="W9" i="20"/>
  <c r="CE33" i="20"/>
  <c r="W10" i="20"/>
  <c r="CE34" i="20"/>
  <c r="BO8" i="20"/>
  <c r="BO9" i="20"/>
  <c r="W11" i="20"/>
  <c r="AC12" i="20"/>
  <c r="AM12" i="20"/>
  <c r="BO33" i="20"/>
  <c r="BO34" i="20"/>
  <c r="CM14" i="20"/>
  <c r="T10" i="20"/>
  <c r="CM15" i="20"/>
  <c r="AC11" i="20"/>
  <c r="AD11" i="20"/>
  <c r="AL11" i="20"/>
  <c r="AJ11" i="20"/>
  <c r="AM11" i="20"/>
  <c r="BW14" i="20"/>
  <c r="BW15" i="20"/>
  <c r="Q9" i="20"/>
  <c r="AC10" i="20"/>
  <c r="AI10" i="20"/>
  <c r="AG10" i="20"/>
  <c r="AJ10" i="20"/>
  <c r="AO10" i="20"/>
  <c r="AM10" i="20"/>
  <c r="AO9" i="20"/>
  <c r="T9" i="20"/>
  <c r="AC9" i="20"/>
  <c r="AD9" i="20"/>
  <c r="AR18" i="20"/>
  <c r="AP18" i="20"/>
  <c r="E18" i="20"/>
  <c r="AP17" i="20"/>
  <c r="AR17" i="20"/>
  <c r="E17" i="20"/>
  <c r="AP16" i="20"/>
  <c r="AR16" i="20"/>
  <c r="E16" i="20"/>
  <c r="AP15" i="20"/>
  <c r="AR15" i="20"/>
  <c r="E15" i="20"/>
  <c r="AR14" i="20"/>
  <c r="AP14" i="20"/>
  <c r="E14" i="20"/>
  <c r="AP13" i="20"/>
  <c r="AR13" i="20"/>
  <c r="E13" i="20"/>
  <c r="AP12" i="20"/>
  <c r="AR12" i="20"/>
  <c r="E12" i="20"/>
  <c r="AP11" i="20"/>
  <c r="AR11" i="20"/>
  <c r="E11" i="20"/>
  <c r="AP10" i="20"/>
  <c r="AR10" i="20"/>
  <c r="E10" i="20"/>
  <c r="AP9" i="20"/>
  <c r="AR9" i="20"/>
  <c r="E9" i="20"/>
  <c r="K9" i="20"/>
  <c r="K18" i="20"/>
  <c r="K10" i="20"/>
  <c r="K11" i="20"/>
  <c r="K12" i="20"/>
  <c r="K13" i="20"/>
  <c r="K14" i="20"/>
  <c r="K15" i="20"/>
  <c r="K16" i="20"/>
  <c r="K17" i="20"/>
  <c r="L6" i="20"/>
  <c r="O6" i="20"/>
  <c r="R6" i="20"/>
  <c r="U6" i="20"/>
  <c r="X6" i="20"/>
  <c r="AA6" i="20"/>
  <c r="AD6" i="20"/>
  <c r="AG6" i="20"/>
  <c r="AJ6" i="20"/>
  <c r="AM6" i="20"/>
  <c r="BA8" i="20"/>
  <c r="BI8" i="20"/>
  <c r="BQ8" i="20"/>
  <c r="BY8" i="20"/>
  <c r="CG8" i="20"/>
  <c r="D9" i="20"/>
  <c r="D18" i="20"/>
  <c r="BA9" i="20"/>
  <c r="BI9" i="20"/>
  <c r="BQ9" i="20"/>
  <c r="BY9" i="20"/>
  <c r="CG9" i="20"/>
  <c r="D10" i="20"/>
  <c r="D11" i="20"/>
  <c r="BA11" i="20"/>
  <c r="BI11" i="20"/>
  <c r="BQ11" i="20"/>
  <c r="BY11" i="20"/>
  <c r="CG11" i="20"/>
  <c r="D12" i="20"/>
  <c r="BA12" i="20"/>
  <c r="BI12" i="20"/>
  <c r="BQ12" i="20"/>
  <c r="BY12" i="20"/>
  <c r="CG12" i="20"/>
  <c r="D13" i="20"/>
  <c r="D14" i="20"/>
  <c r="BA14" i="20"/>
  <c r="BI14" i="20"/>
  <c r="BQ14" i="20"/>
  <c r="BY14" i="20"/>
  <c r="CG14" i="20"/>
  <c r="D15" i="20"/>
  <c r="BA15" i="20"/>
  <c r="BI15" i="20"/>
  <c r="BQ15" i="20"/>
  <c r="BY15" i="20"/>
  <c r="CG15" i="20"/>
  <c r="D16" i="20"/>
  <c r="D17" i="20"/>
  <c r="BA17" i="20"/>
  <c r="BI17" i="20"/>
  <c r="BQ17" i="20"/>
  <c r="BY17" i="20"/>
  <c r="CG17" i="20"/>
  <c r="BA18" i="20"/>
  <c r="BI18" i="20"/>
  <c r="BQ18" i="20"/>
  <c r="BY18" i="20"/>
  <c r="CG18" i="20"/>
  <c r="BA20" i="20"/>
  <c r="BI20" i="20"/>
  <c r="BQ20" i="20"/>
  <c r="BY20" i="20"/>
  <c r="CG20" i="20"/>
  <c r="BA21" i="20"/>
  <c r="BI21" i="20"/>
  <c r="BQ21" i="20"/>
  <c r="BY21" i="20"/>
  <c r="CG21" i="20"/>
  <c r="BA24" i="20"/>
  <c r="BI24" i="20"/>
  <c r="BQ24" i="20"/>
  <c r="BY24" i="20"/>
  <c r="BA25" i="20"/>
  <c r="BI25" i="20"/>
  <c r="BQ25" i="20"/>
  <c r="BY25" i="20"/>
  <c r="BA27" i="20"/>
  <c r="BI27" i="20"/>
  <c r="BQ27" i="20"/>
  <c r="BY27" i="20"/>
  <c r="BA28" i="20"/>
  <c r="BI28" i="20"/>
  <c r="BQ28" i="20"/>
  <c r="BY28" i="20"/>
  <c r="BA30" i="20"/>
  <c r="BI30" i="20"/>
  <c r="BQ30" i="20"/>
  <c r="BY30" i="20"/>
  <c r="BA31" i="20"/>
  <c r="BI31" i="20"/>
  <c r="BQ31" i="20"/>
  <c r="BY31" i="20"/>
  <c r="BA33" i="20"/>
  <c r="BI33" i="20"/>
  <c r="BQ33" i="20"/>
  <c r="BY33" i="20"/>
  <c r="BA34" i="20"/>
  <c r="BI34" i="20"/>
  <c r="BQ34" i="20"/>
  <c r="BY34" i="20"/>
  <c r="BA36" i="20"/>
  <c r="BI36" i="20"/>
  <c r="BQ36" i="20"/>
  <c r="BY36" i="20"/>
  <c r="BA37" i="20"/>
  <c r="BI37" i="20"/>
  <c r="BQ37" i="20"/>
  <c r="BY37" i="20"/>
  <c r="BM30" i="18"/>
  <c r="BM31" i="18"/>
  <c r="BM8" i="18"/>
  <c r="AS9" i="18"/>
  <c r="BM9" i="18"/>
  <c r="AU9" i="18"/>
  <c r="CC42" i="18"/>
  <c r="CC43" i="18"/>
  <c r="Q9" i="18"/>
  <c r="O9" i="18"/>
  <c r="DA8" i="18"/>
  <c r="DA9" i="18"/>
  <c r="CS42" i="18"/>
  <c r="X9" i="18"/>
  <c r="CS43" i="18"/>
  <c r="Z9" i="18"/>
  <c r="BU36" i="18"/>
  <c r="BU37" i="18"/>
  <c r="AC9" i="18"/>
  <c r="AA9" i="18"/>
  <c r="CS14" i="18"/>
  <c r="CS15" i="18"/>
  <c r="BU14" i="18"/>
  <c r="AG9" i="18"/>
  <c r="BU15" i="18"/>
  <c r="AI9" i="18"/>
  <c r="CK36" i="18"/>
  <c r="CK37" i="18"/>
  <c r="AL9" i="18"/>
  <c r="AJ9" i="18"/>
  <c r="CK20" i="18"/>
  <c r="CK21" i="18"/>
  <c r="CK17" i="18"/>
  <c r="CK18" i="18"/>
  <c r="BM14" i="18"/>
  <c r="R18" i="18"/>
  <c r="BM15" i="18"/>
  <c r="T18" i="18"/>
  <c r="CC33" i="18"/>
  <c r="CC34" i="18"/>
  <c r="W18" i="18"/>
  <c r="U18" i="18"/>
  <c r="DA17" i="18"/>
  <c r="DA18" i="18"/>
  <c r="CC23" i="18"/>
  <c r="AM14" i="18"/>
  <c r="CC24" i="18"/>
  <c r="AC18" i="18"/>
  <c r="CS39" i="18"/>
  <c r="CS40" i="18"/>
  <c r="AF18" i="18"/>
  <c r="AD18" i="18"/>
  <c r="BU27" i="18"/>
  <c r="BU28" i="18"/>
  <c r="CS23" i="18"/>
  <c r="AJ18" i="18"/>
  <c r="CS24" i="18"/>
  <c r="AL18" i="18"/>
  <c r="CK39" i="18"/>
  <c r="CK40" i="18"/>
  <c r="AR18" i="18"/>
  <c r="AP18" i="18"/>
  <c r="BU11" i="18"/>
  <c r="BU12" i="18"/>
  <c r="E9" i="18"/>
  <c r="AV18" i="18"/>
  <c r="E18" i="18"/>
  <c r="AX18" i="18"/>
  <c r="BM36" i="18"/>
  <c r="X14" i="18"/>
  <c r="BM37" i="18"/>
  <c r="L13" i="18"/>
  <c r="BU39" i="18"/>
  <c r="Q13" i="18"/>
  <c r="BU40" i="18"/>
  <c r="CS8" i="18"/>
  <c r="T13" i="18"/>
  <c r="CS9" i="18"/>
  <c r="BU23" i="18"/>
  <c r="W13" i="18"/>
  <c r="BU24" i="18"/>
  <c r="CK8" i="18"/>
  <c r="AF13" i="18"/>
  <c r="CK9" i="18"/>
  <c r="BM20" i="18"/>
  <c r="AI13" i="18"/>
  <c r="BM21" i="18"/>
  <c r="CC30" i="18"/>
  <c r="AL13" i="18"/>
  <c r="CC31" i="18"/>
  <c r="CC14" i="18"/>
  <c r="CC15" i="18"/>
  <c r="CK30" i="18"/>
  <c r="AU13" i="18"/>
  <c r="CK31" i="18"/>
  <c r="Z20" i="18"/>
  <c r="BM11" i="18"/>
  <c r="BM12" i="18"/>
  <c r="BU20" i="18"/>
  <c r="BU21" i="18"/>
  <c r="L14" i="18"/>
  <c r="N14" i="18"/>
  <c r="CS11" i="18"/>
  <c r="CS12" i="18"/>
  <c r="CK27" i="18"/>
  <c r="U14" i="18"/>
  <c r="W14" i="18"/>
  <c r="CK28" i="18"/>
  <c r="CC27" i="18"/>
  <c r="CC28" i="18"/>
  <c r="CS33" i="18"/>
  <c r="CS34" i="18"/>
  <c r="CK23" i="18"/>
  <c r="AU14" i="18"/>
  <c r="CK24" i="18"/>
  <c r="AV13" i="18"/>
  <c r="E13" i="18"/>
  <c r="AX13" i="18"/>
  <c r="AX14" i="18"/>
  <c r="AV14" i="18"/>
  <c r="E14" i="18"/>
  <c r="BM39" i="18"/>
  <c r="AL10" i="18"/>
  <c r="BM40" i="18"/>
  <c r="BM23" i="18"/>
  <c r="AR10" i="18"/>
  <c r="BM24" i="18"/>
  <c r="L10" i="18"/>
  <c r="N10" i="18"/>
  <c r="CC11" i="18"/>
  <c r="CC12" i="18"/>
  <c r="CS27" i="18"/>
  <c r="CS28" i="18"/>
  <c r="Q12" i="18"/>
  <c r="X10" i="18"/>
  <c r="Z10" i="18"/>
  <c r="BU17" i="18"/>
  <c r="AF10" i="18"/>
  <c r="BU18" i="18"/>
  <c r="CK33" i="18"/>
  <c r="AI10" i="18"/>
  <c r="CK34" i="18"/>
  <c r="DA14" i="18"/>
  <c r="DA15" i="18"/>
  <c r="Q17" i="18"/>
  <c r="BM17" i="18"/>
  <c r="W17" i="18"/>
  <c r="BM18" i="18"/>
  <c r="U17" i="18"/>
  <c r="L17" i="18"/>
  <c r="N17" i="18"/>
  <c r="X17" i="18"/>
  <c r="Z17" i="18"/>
  <c r="CC8" i="18"/>
  <c r="AF17" i="18"/>
  <c r="CC9" i="18"/>
  <c r="AD17" i="18"/>
  <c r="CS30" i="18"/>
  <c r="AG17" i="18"/>
  <c r="CS31" i="18"/>
  <c r="AL16" i="18"/>
  <c r="AM17" i="18"/>
  <c r="BU8" i="18"/>
  <c r="AP17" i="18"/>
  <c r="BU9" i="18"/>
  <c r="BU33" i="18"/>
  <c r="BU34" i="18"/>
  <c r="AV10" i="18"/>
  <c r="AX10" i="18"/>
  <c r="E10" i="18"/>
  <c r="AX17" i="18"/>
  <c r="AV17" i="18"/>
  <c r="E17" i="18"/>
  <c r="O19" i="18"/>
  <c r="Q19" i="18"/>
  <c r="CC36" i="18"/>
  <c r="T19" i="18"/>
  <c r="CC37" i="18"/>
  <c r="R19" i="18"/>
  <c r="DA11" i="18"/>
  <c r="DA12" i="18"/>
  <c r="U19" i="18"/>
  <c r="BU30" i="18"/>
  <c r="AF19" i="18"/>
  <c r="BU31" i="18"/>
  <c r="AD19" i="18"/>
  <c r="CS17" i="18"/>
  <c r="CS18" i="18"/>
  <c r="AG19" i="18"/>
  <c r="AM19" i="18"/>
  <c r="AO19" i="18"/>
  <c r="BM27" i="18"/>
  <c r="BM28" i="18"/>
  <c r="AP20" i="18"/>
  <c r="AV19" i="18"/>
  <c r="AX19" i="18"/>
  <c r="E19" i="18"/>
  <c r="O12" i="18"/>
  <c r="BU42" i="18"/>
  <c r="BU43" i="18"/>
  <c r="X12" i="18"/>
  <c r="Z12" i="18"/>
  <c r="AA12" i="18"/>
  <c r="AC12" i="18"/>
  <c r="BM33" i="18"/>
  <c r="BM34" i="18"/>
  <c r="AF12" i="18"/>
  <c r="CK11" i="18"/>
  <c r="CK12" i="18"/>
  <c r="AM12" i="18"/>
  <c r="AO12" i="18"/>
  <c r="CS20" i="18"/>
  <c r="AS12" i="18"/>
  <c r="CS21" i="18"/>
  <c r="U20" i="18"/>
  <c r="AX12" i="18"/>
  <c r="E12" i="18"/>
  <c r="AV12" i="18"/>
  <c r="AA15" i="18"/>
  <c r="O15" i="18"/>
  <c r="Q15" i="18"/>
  <c r="CK42" i="18"/>
  <c r="AD11" i="18"/>
  <c r="CK43" i="18"/>
  <c r="U15" i="18"/>
  <c r="X15" i="18"/>
  <c r="Z15" i="18"/>
  <c r="DA23" i="18"/>
  <c r="DA24" i="18"/>
  <c r="AJ15" i="18"/>
  <c r="AL15" i="18"/>
  <c r="AM15" i="18"/>
  <c r="AO15" i="18"/>
  <c r="AR15" i="18"/>
  <c r="CC39" i="18"/>
  <c r="CC40" i="18"/>
  <c r="AV15" i="18"/>
  <c r="AX15" i="18"/>
  <c r="E15" i="18"/>
  <c r="L20" i="18"/>
  <c r="N20" i="18"/>
  <c r="CS36" i="18"/>
  <c r="CS37" i="18"/>
  <c r="X20" i="18"/>
  <c r="AJ20" i="18"/>
  <c r="AX20" i="18"/>
  <c r="E20" i="18"/>
  <c r="AV20" i="18"/>
  <c r="X11" i="18"/>
  <c r="Z11" i="18"/>
  <c r="BM42" i="18"/>
  <c r="BM43" i="18"/>
  <c r="AG11" i="18"/>
  <c r="AM11" i="18"/>
  <c r="AO11" i="18"/>
  <c r="AS11" i="18"/>
  <c r="AV11" i="18"/>
  <c r="AX11" i="18"/>
  <c r="E11" i="18"/>
  <c r="CC17" i="18"/>
  <c r="AU16" i="18"/>
  <c r="CC18" i="18"/>
  <c r="AS16" i="18"/>
  <c r="L16" i="18"/>
  <c r="N16" i="18"/>
  <c r="O16" i="18"/>
  <c r="Q16" i="18"/>
  <c r="T16" i="18"/>
  <c r="X16" i="18"/>
  <c r="Z16" i="18"/>
  <c r="AJ16" i="18"/>
  <c r="AV16" i="18"/>
  <c r="E16" i="18"/>
  <c r="AX16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DA21" i="18"/>
  <c r="DA20" i="18"/>
  <c r="CK15" i="18"/>
  <c r="CK14" i="18"/>
  <c r="CC21" i="18"/>
  <c r="CC20" i="18"/>
  <c r="D19" i="18"/>
  <c r="D20" i="18"/>
  <c r="D17" i="18"/>
  <c r="D13" i="18"/>
  <c r="D18" i="18"/>
  <c r="D15" i="18"/>
  <c r="D16" i="18"/>
  <c r="D14" i="18"/>
  <c r="D11" i="18"/>
  <c r="D12" i="18"/>
  <c r="D10" i="18"/>
  <c r="D9" i="18"/>
  <c r="CM24" i="18"/>
  <c r="CM23" i="18"/>
  <c r="CU24" i="18"/>
  <c r="CU23" i="18"/>
  <c r="CU21" i="18"/>
  <c r="CU20" i="18"/>
  <c r="CU18" i="18"/>
  <c r="CU17" i="18"/>
  <c r="CU15" i="18"/>
  <c r="CU14" i="18"/>
  <c r="CU12" i="18"/>
  <c r="CU11" i="18"/>
  <c r="CU9" i="18"/>
  <c r="CU8" i="18"/>
  <c r="CM43" i="18"/>
  <c r="CM42" i="18"/>
  <c r="CM40" i="18"/>
  <c r="CM39" i="18"/>
  <c r="CM37" i="18"/>
  <c r="CM36" i="18"/>
  <c r="CM34" i="18"/>
  <c r="CM33" i="18"/>
  <c r="CM31" i="18"/>
  <c r="CM30" i="18"/>
  <c r="CM28" i="18"/>
  <c r="CM27" i="18"/>
  <c r="CM21" i="18"/>
  <c r="CM20" i="18"/>
  <c r="CM18" i="18"/>
  <c r="CM17" i="18"/>
  <c r="CM15" i="18"/>
  <c r="CM14" i="18"/>
  <c r="CM12" i="18"/>
  <c r="CM11" i="18"/>
  <c r="CM9" i="18"/>
  <c r="CM8" i="18"/>
  <c r="CE43" i="18"/>
  <c r="CE42" i="18"/>
  <c r="CE40" i="18"/>
  <c r="CE39" i="18"/>
  <c r="CE37" i="18"/>
  <c r="CE36" i="18"/>
  <c r="CE34" i="18"/>
  <c r="CE33" i="18"/>
  <c r="CE31" i="18"/>
  <c r="CE30" i="18"/>
  <c r="CE28" i="18"/>
  <c r="CE27" i="18"/>
  <c r="CE24" i="18"/>
  <c r="CE23" i="18"/>
  <c r="CE21" i="18"/>
  <c r="CE18" i="18"/>
  <c r="CE17" i="18"/>
  <c r="CE15" i="18"/>
  <c r="CE14" i="18"/>
  <c r="CE12" i="18"/>
  <c r="CE11" i="18"/>
  <c r="CE9" i="18"/>
  <c r="CE8" i="18"/>
  <c r="BW43" i="18"/>
  <c r="BW42" i="18"/>
  <c r="BW40" i="18"/>
  <c r="BW39" i="18"/>
  <c r="BW37" i="18"/>
  <c r="BW36" i="18"/>
  <c r="BW34" i="18"/>
  <c r="BW33" i="18"/>
  <c r="BW31" i="18"/>
  <c r="BW30" i="18"/>
  <c r="BW28" i="18"/>
  <c r="BW27" i="18"/>
  <c r="BW24" i="18"/>
  <c r="BW23" i="18"/>
  <c r="BW21" i="18"/>
  <c r="BW20" i="18"/>
  <c r="BW18" i="18"/>
  <c r="BW17" i="18"/>
  <c r="BW15" i="18"/>
  <c r="BW14" i="18"/>
  <c r="BW12" i="18"/>
  <c r="BW11" i="18"/>
  <c r="BW9" i="18"/>
  <c r="BW8" i="18"/>
  <c r="BO43" i="18"/>
  <c r="BO42" i="18"/>
  <c r="BO40" i="18"/>
  <c r="BO39" i="18"/>
  <c r="BO37" i="18"/>
  <c r="BO36" i="18"/>
  <c r="BO34" i="18"/>
  <c r="BO33" i="18"/>
  <c r="BO31" i="18"/>
  <c r="BO30" i="18"/>
  <c r="BO28" i="18"/>
  <c r="BO27" i="18"/>
  <c r="BO23" i="18"/>
  <c r="BO21" i="18"/>
  <c r="BO20" i="18"/>
  <c r="BO18" i="18"/>
  <c r="BO17" i="18"/>
  <c r="BO15" i="18"/>
  <c r="BO14" i="18"/>
  <c r="BO12" i="18"/>
  <c r="BO11" i="18"/>
  <c r="BO9" i="18"/>
  <c r="BO8" i="18"/>
  <c r="BG43" i="18"/>
  <c r="BG42" i="18"/>
  <c r="BG40" i="18"/>
  <c r="BG39" i="18"/>
  <c r="BG37" i="18"/>
  <c r="BG36" i="18"/>
  <c r="BG34" i="18"/>
  <c r="BG33" i="18"/>
  <c r="BG31" i="18"/>
  <c r="BG30" i="18"/>
  <c r="BG28" i="18"/>
  <c r="BG27" i="18"/>
  <c r="BG24" i="18"/>
  <c r="BG23" i="18"/>
  <c r="BG21" i="18"/>
  <c r="BG18" i="18"/>
  <c r="BG17" i="18"/>
  <c r="BG15" i="18"/>
  <c r="BG14" i="18"/>
  <c r="BG12" i="18"/>
  <c r="BG11" i="18"/>
  <c r="BG9" i="18"/>
  <c r="AS6" i="18"/>
  <c r="AP6" i="18"/>
  <c r="AM6" i="18"/>
  <c r="AJ6" i="18"/>
  <c r="AG6" i="18"/>
  <c r="AD6" i="18"/>
  <c r="AA6" i="18"/>
  <c r="X6" i="18"/>
  <c r="U6" i="18"/>
  <c r="R6" i="18"/>
  <c r="O6" i="18"/>
  <c r="BO24" i="18"/>
  <c r="BG20" i="18"/>
  <c r="BG8" i="18"/>
  <c r="CE20" i="18"/>
  <c r="BY8" i="19"/>
  <c r="BY9" i="19"/>
  <c r="O9" i="19"/>
  <c r="DU17" i="19"/>
  <c r="DU18" i="19"/>
  <c r="BY33" i="19"/>
  <c r="T9" i="19"/>
  <c r="BY34" i="19"/>
  <c r="R9" i="19"/>
  <c r="DM33" i="19"/>
  <c r="DM34" i="19"/>
  <c r="U9" i="19"/>
  <c r="DE8" i="19"/>
  <c r="DE9" i="19"/>
  <c r="DE33" i="19"/>
  <c r="AC9" i="19"/>
  <c r="DE34" i="19"/>
  <c r="AA9" i="19"/>
  <c r="CO26" i="19"/>
  <c r="CO27" i="19"/>
  <c r="AD9" i="19"/>
  <c r="DU48" i="19"/>
  <c r="L16" i="19"/>
  <c r="DU49" i="19"/>
  <c r="CW11" i="19"/>
  <c r="AL9" i="19"/>
  <c r="CW12" i="19"/>
  <c r="AJ9" i="19"/>
  <c r="EC8" i="19"/>
  <c r="EC9" i="19"/>
  <c r="AM9" i="19"/>
  <c r="CW42" i="19"/>
  <c r="CW43" i="19"/>
  <c r="DM11" i="19"/>
  <c r="AX9" i="19"/>
  <c r="DM12" i="19"/>
  <c r="AV9" i="19"/>
  <c r="CG42" i="19"/>
  <c r="CG43" i="19"/>
  <c r="AY9" i="19"/>
  <c r="CO33" i="19"/>
  <c r="CO34" i="19"/>
  <c r="CG8" i="19"/>
  <c r="BG9" i="19"/>
  <c r="CG9" i="19"/>
  <c r="BE9" i="19"/>
  <c r="DE11" i="19"/>
  <c r="T10" i="19"/>
  <c r="DE12" i="19"/>
  <c r="R10" i="19"/>
  <c r="BY36" i="19"/>
  <c r="U10" i="19"/>
  <c r="BY37" i="19"/>
  <c r="O12" i="19"/>
  <c r="DE36" i="19"/>
  <c r="X10" i="19"/>
  <c r="Z10" i="19"/>
  <c r="DE37" i="19"/>
  <c r="CO23" i="19"/>
  <c r="CO24" i="19"/>
  <c r="CG26" i="19"/>
  <c r="CG27" i="19"/>
  <c r="Q15" i="19"/>
  <c r="DM54" i="19"/>
  <c r="AG10" i="19"/>
  <c r="AI10" i="19"/>
  <c r="DM55" i="19"/>
  <c r="CO36" i="19"/>
  <c r="AL10" i="19"/>
  <c r="CO37" i="19"/>
  <c r="AJ10" i="19"/>
  <c r="DU8" i="19"/>
  <c r="DU9" i="19"/>
  <c r="Q18" i="19"/>
  <c r="EC11" i="19"/>
  <c r="AP10" i="19"/>
  <c r="AR10" i="19"/>
  <c r="EC12" i="19"/>
  <c r="CW36" i="19"/>
  <c r="CW37" i="19"/>
  <c r="CG45" i="19"/>
  <c r="CG46" i="19"/>
  <c r="CW26" i="19"/>
  <c r="AY10" i="19"/>
  <c r="BA10" i="19"/>
  <c r="CW27" i="19"/>
  <c r="DM14" i="19"/>
  <c r="DM15" i="19"/>
  <c r="DU33" i="19"/>
  <c r="DU34" i="19"/>
  <c r="BH9" i="19"/>
  <c r="E9" i="19"/>
  <c r="BJ9" i="19"/>
  <c r="BJ10" i="19"/>
  <c r="E10" i="19"/>
  <c r="BH10" i="19"/>
  <c r="BY11" i="19"/>
  <c r="W11" i="19"/>
  <c r="BY12" i="19"/>
  <c r="L11" i="19"/>
  <c r="N11" i="19"/>
  <c r="O11" i="19"/>
  <c r="DM48" i="19"/>
  <c r="DM49" i="19"/>
  <c r="CG29" i="19"/>
  <c r="AA11" i="19"/>
  <c r="CG30" i="19"/>
  <c r="DE39" i="19"/>
  <c r="DE40" i="19"/>
  <c r="AD11" i="19"/>
  <c r="AF11" i="19"/>
  <c r="DU20" i="19"/>
  <c r="DU21" i="19"/>
  <c r="CO29" i="19"/>
  <c r="AJ11" i="19"/>
  <c r="CO30" i="19"/>
  <c r="AL11" i="19"/>
  <c r="CG48" i="19"/>
  <c r="CG49" i="19"/>
  <c r="AM11" i="19"/>
  <c r="DU42" i="19"/>
  <c r="AR11" i="19"/>
  <c r="DU43" i="19"/>
  <c r="AP11" i="19"/>
  <c r="EC23" i="19"/>
  <c r="EC24" i="19"/>
  <c r="CO39" i="19"/>
  <c r="AV11" i="19"/>
  <c r="CO40" i="19"/>
  <c r="AX11" i="19"/>
  <c r="DM17" i="19"/>
  <c r="BA11" i="19"/>
  <c r="DM18" i="19"/>
  <c r="AY11" i="19"/>
  <c r="CW29" i="19"/>
  <c r="BD11" i="19"/>
  <c r="CW30" i="19"/>
  <c r="BB11" i="19"/>
  <c r="CW45" i="19"/>
  <c r="BE11" i="19"/>
  <c r="CW46" i="19"/>
  <c r="L12" i="19"/>
  <c r="Q12" i="19"/>
  <c r="DU45" i="19"/>
  <c r="DU46" i="19"/>
  <c r="W13" i="19"/>
  <c r="DE14" i="19"/>
  <c r="DE15" i="19"/>
  <c r="CW23" i="19"/>
  <c r="AF12" i="19"/>
  <c r="CW24" i="19"/>
  <c r="DE42" i="19"/>
  <c r="U16" i="19"/>
  <c r="AI12" i="19"/>
  <c r="DE43" i="19"/>
  <c r="CG20" i="19"/>
  <c r="CG21" i="19"/>
  <c r="CO45" i="19"/>
  <c r="AO12" i="19"/>
  <c r="CO46" i="19"/>
  <c r="DM20" i="19"/>
  <c r="DM21" i="19"/>
  <c r="U19" i="19"/>
  <c r="CG51" i="19"/>
  <c r="AU12" i="19"/>
  <c r="CG52" i="19"/>
  <c r="DU23" i="19"/>
  <c r="DU24" i="19"/>
  <c r="CO14" i="19"/>
  <c r="CO15" i="19"/>
  <c r="CW48" i="19"/>
  <c r="CW49" i="19"/>
  <c r="EC26" i="19"/>
  <c r="BG12" i="19"/>
  <c r="EC27" i="19"/>
  <c r="BJ11" i="19"/>
  <c r="BH11" i="19"/>
  <c r="E11" i="19"/>
  <c r="BH12" i="19"/>
  <c r="BJ12" i="19"/>
  <c r="BY17" i="19"/>
  <c r="BY18" i="19"/>
  <c r="AG15" i="19"/>
  <c r="L15" i="19"/>
  <c r="N15" i="19"/>
  <c r="O15" i="19"/>
  <c r="R15" i="19"/>
  <c r="T15" i="19"/>
  <c r="U15" i="19"/>
  <c r="W15" i="19"/>
  <c r="BY39" i="19"/>
  <c r="BY40" i="19"/>
  <c r="AF13" i="19"/>
  <c r="DM29" i="19"/>
  <c r="DM30" i="19"/>
  <c r="DE17" i="19"/>
  <c r="AJ15" i="19"/>
  <c r="AL15" i="19"/>
  <c r="DE18" i="19"/>
  <c r="DM45" i="19"/>
  <c r="AM15" i="19"/>
  <c r="DM46" i="19"/>
  <c r="AF18" i="19"/>
  <c r="CO51" i="19"/>
  <c r="CO52" i="19"/>
  <c r="DU54" i="19"/>
  <c r="AF20" i="19"/>
  <c r="AU15" i="19"/>
  <c r="DU55" i="19"/>
  <c r="AS15" i="19"/>
  <c r="CW33" i="19"/>
  <c r="CW34" i="19"/>
  <c r="AV15" i="19"/>
  <c r="DU11" i="19"/>
  <c r="DU12" i="19"/>
  <c r="EC17" i="19"/>
  <c r="EC18" i="19"/>
  <c r="BD15" i="19"/>
  <c r="BB15" i="19"/>
  <c r="CG33" i="19"/>
  <c r="BG15" i="19"/>
  <c r="CG34" i="19"/>
  <c r="BE15" i="19"/>
  <c r="AD16" i="19"/>
  <c r="AF16" i="19"/>
  <c r="N16" i="19"/>
  <c r="O16" i="19"/>
  <c r="Q16" i="19"/>
  <c r="R16" i="19"/>
  <c r="T16" i="19"/>
  <c r="W16" i="19"/>
  <c r="CW39" i="19"/>
  <c r="CW40" i="19"/>
  <c r="AI13" i="19"/>
  <c r="BY42" i="19"/>
  <c r="BY43" i="19"/>
  <c r="DM26" i="19"/>
  <c r="AL16" i="19"/>
  <c r="DM27" i="19"/>
  <c r="AG17" i="19"/>
  <c r="DE20" i="19"/>
  <c r="DE21" i="19"/>
  <c r="CO20" i="19"/>
  <c r="AR16" i="19"/>
  <c r="CO21" i="19"/>
  <c r="AI19" i="19"/>
  <c r="CW14" i="19"/>
  <c r="CW15" i="19"/>
  <c r="EC14" i="19"/>
  <c r="AX16" i="19"/>
  <c r="EC15" i="19"/>
  <c r="AG21" i="19"/>
  <c r="CG17" i="19"/>
  <c r="AG22" i="19"/>
  <c r="CG18" i="19"/>
  <c r="CG39" i="19"/>
  <c r="BD16" i="19"/>
  <c r="CG40" i="19"/>
  <c r="AG23" i="19"/>
  <c r="CO54" i="19"/>
  <c r="CO55" i="19"/>
  <c r="BH15" i="19"/>
  <c r="BJ15" i="19"/>
  <c r="E15" i="19"/>
  <c r="BJ16" i="19"/>
  <c r="BH16" i="19"/>
  <c r="E16" i="19"/>
  <c r="BY29" i="19"/>
  <c r="BD24" i="19"/>
  <c r="BY30" i="19"/>
  <c r="BE23" i="19"/>
  <c r="BB24" i="19"/>
  <c r="L24" i="19"/>
  <c r="N24" i="19"/>
  <c r="R24" i="19"/>
  <c r="T24" i="19"/>
  <c r="U24" i="19"/>
  <c r="W24" i="19"/>
  <c r="CO17" i="19"/>
  <c r="Z24" i="19"/>
  <c r="CO18" i="19"/>
  <c r="BE13" i="19"/>
  <c r="X24" i="19"/>
  <c r="CW20" i="19"/>
  <c r="AA24" i="19"/>
  <c r="AC24" i="19"/>
  <c r="CW21" i="19"/>
  <c r="AD24" i="19"/>
  <c r="AF24" i="19"/>
  <c r="DU14" i="19"/>
  <c r="DU15" i="19"/>
  <c r="DE48" i="19"/>
  <c r="DE49" i="19"/>
  <c r="DM39" i="19"/>
  <c r="DM40" i="19"/>
  <c r="DM8" i="19"/>
  <c r="DM9" i="19"/>
  <c r="BY51" i="19"/>
  <c r="BY52" i="19"/>
  <c r="AV24" i="19"/>
  <c r="DE29" i="19"/>
  <c r="BA24" i="19"/>
  <c r="DE30" i="19"/>
  <c r="BG22" i="19"/>
  <c r="AY24" i="19"/>
  <c r="CG14" i="19"/>
  <c r="AR23" i="19"/>
  <c r="CG15" i="19"/>
  <c r="L23" i="19"/>
  <c r="N23" i="19"/>
  <c r="Q23" i="19"/>
  <c r="R23" i="19"/>
  <c r="T23" i="19"/>
  <c r="DU26" i="19"/>
  <c r="Z23" i="19"/>
  <c r="DU27" i="19"/>
  <c r="DM51" i="19"/>
  <c r="DM52" i="19"/>
  <c r="AF23" i="19"/>
  <c r="DU39" i="19"/>
  <c r="DU40" i="19"/>
  <c r="CO11" i="19"/>
  <c r="CO12" i="19"/>
  <c r="DE26" i="19"/>
  <c r="DE27" i="19"/>
  <c r="DE51" i="19"/>
  <c r="DE52" i="19"/>
  <c r="BY54" i="19"/>
  <c r="BY55" i="19"/>
  <c r="BJ24" i="19"/>
  <c r="BH24" i="19"/>
  <c r="E24" i="19"/>
  <c r="BH23" i="19"/>
  <c r="BJ23" i="19"/>
  <c r="E23" i="19"/>
  <c r="BB19" i="19"/>
  <c r="O19" i="19"/>
  <c r="Q19" i="19"/>
  <c r="R19" i="19"/>
  <c r="T19" i="19"/>
  <c r="W19" i="19"/>
  <c r="CG54" i="19"/>
  <c r="Z19" i="19"/>
  <c r="CG55" i="19"/>
  <c r="DU29" i="19"/>
  <c r="DU30" i="19"/>
  <c r="AG19" i="19"/>
  <c r="BY45" i="19"/>
  <c r="BY46" i="19"/>
  <c r="CW8" i="19"/>
  <c r="AP18" i="19"/>
  <c r="AO19" i="19"/>
  <c r="CW9" i="19"/>
  <c r="BY23" i="19"/>
  <c r="BY24" i="19"/>
  <c r="DE23" i="19"/>
  <c r="AX19" i="19"/>
  <c r="DE24" i="19"/>
  <c r="DE54" i="19"/>
  <c r="DE55" i="19"/>
  <c r="BH19" i="19"/>
  <c r="BJ19" i="19"/>
  <c r="E19" i="19"/>
  <c r="L20" i="19"/>
  <c r="N20" i="19"/>
  <c r="O20" i="19"/>
  <c r="U20" i="19"/>
  <c r="W20" i="19"/>
  <c r="CG23" i="19"/>
  <c r="CG24" i="19"/>
  <c r="CO48" i="19"/>
  <c r="AA20" i="19"/>
  <c r="CO49" i="19"/>
  <c r="AD20" i="19"/>
  <c r="DE45" i="19"/>
  <c r="DE46" i="19"/>
  <c r="AS17" i="19"/>
  <c r="BY48" i="19"/>
  <c r="BY49" i="19"/>
  <c r="CO8" i="19"/>
  <c r="CO9" i="19"/>
  <c r="AX20" i="19"/>
  <c r="AV20" i="19"/>
  <c r="DM36" i="19"/>
  <c r="DM37" i="19"/>
  <c r="BJ20" i="19"/>
  <c r="E20" i="19"/>
  <c r="BH20" i="19"/>
  <c r="K24" i="19"/>
  <c r="L13" i="19"/>
  <c r="N13" i="19"/>
  <c r="O13" i="19"/>
  <c r="Q13" i="19"/>
  <c r="U13" i="19"/>
  <c r="BY14" i="19"/>
  <c r="BY15" i="19"/>
  <c r="AD13" i="19"/>
  <c r="AG13" i="19"/>
  <c r="EC29" i="19"/>
  <c r="AL13" i="19"/>
  <c r="EC30" i="19"/>
  <c r="Z17" i="19"/>
  <c r="AJ13" i="19"/>
  <c r="DM23" i="19"/>
  <c r="DM24" i="19"/>
  <c r="AR13" i="19"/>
  <c r="CW17" i="19"/>
  <c r="CW18" i="19"/>
  <c r="AV13" i="19"/>
  <c r="AX13" i="19"/>
  <c r="CO42" i="19"/>
  <c r="CO43" i="19"/>
  <c r="BB13" i="19"/>
  <c r="BD13" i="19"/>
  <c r="BG13" i="19"/>
  <c r="L14" i="19"/>
  <c r="N14" i="19"/>
  <c r="Q14" i="19"/>
  <c r="R14" i="19"/>
  <c r="T14" i="19"/>
  <c r="AD14" i="19"/>
  <c r="CG36" i="19"/>
  <c r="CG37" i="19"/>
  <c r="CW51" i="19"/>
  <c r="CW52" i="19"/>
  <c r="DU51" i="19"/>
  <c r="DU52" i="19"/>
  <c r="EC20" i="19"/>
  <c r="EC21" i="19"/>
  <c r="BE14" i="19"/>
  <c r="BG14" i="19"/>
  <c r="L17" i="19"/>
  <c r="N17" i="19"/>
  <c r="O17" i="19"/>
  <c r="Q17" i="19"/>
  <c r="R17" i="19"/>
  <c r="T17" i="19"/>
  <c r="U17" i="19"/>
  <c r="AD17" i="19"/>
  <c r="AF17" i="19"/>
  <c r="BY20" i="19"/>
  <c r="AM17" i="19"/>
  <c r="BY21" i="19"/>
  <c r="AO17" i="19"/>
  <c r="DM42" i="19"/>
  <c r="DM43" i="19"/>
  <c r="AV17" i="19"/>
  <c r="CW54" i="19"/>
  <c r="BA17" i="19"/>
  <c r="CW55" i="19"/>
  <c r="AY17" i="19"/>
  <c r="L18" i="19"/>
  <c r="N18" i="19"/>
  <c r="O18" i="19"/>
  <c r="R18" i="19"/>
  <c r="U18" i="19"/>
  <c r="W18" i="19"/>
  <c r="AA18" i="19"/>
  <c r="AL18" i="19"/>
  <c r="CG11" i="19"/>
  <c r="CG12" i="19"/>
  <c r="DU36" i="19"/>
  <c r="DU37" i="19"/>
  <c r="BB18" i="19"/>
  <c r="L21" i="19"/>
  <c r="N21" i="19"/>
  <c r="O21" i="19"/>
  <c r="Q21" i="19"/>
  <c r="R21" i="19"/>
  <c r="T21" i="19"/>
  <c r="U21" i="19"/>
  <c r="Z21" i="19"/>
  <c r="AD21" i="19"/>
  <c r="AF21" i="19"/>
  <c r="AI21" i="19"/>
  <c r="AP21" i="19"/>
  <c r="AR21" i="19"/>
  <c r="AU21" i="19"/>
  <c r="BY26" i="19"/>
  <c r="BY27" i="19"/>
  <c r="AV22" i="19"/>
  <c r="AY21" i="19"/>
  <c r="L22" i="19"/>
  <c r="N22" i="19"/>
  <c r="O22" i="19"/>
  <c r="Q22" i="19"/>
  <c r="R22" i="19"/>
  <c r="T22" i="19"/>
  <c r="W22" i="19"/>
  <c r="AA22" i="19"/>
  <c r="AJ22" i="19"/>
  <c r="AR22" i="19"/>
  <c r="BE22" i="19"/>
  <c r="BH13" i="19"/>
  <c r="BJ13" i="19"/>
  <c r="E13" i="19"/>
  <c r="BH14" i="19"/>
  <c r="BJ14" i="19"/>
  <c r="E14" i="19"/>
  <c r="BH17" i="19"/>
  <c r="BJ17" i="19"/>
  <c r="E17" i="19"/>
  <c r="BH18" i="19"/>
  <c r="BJ18" i="19"/>
  <c r="E18" i="19"/>
  <c r="BH21" i="19"/>
  <c r="BJ21" i="19"/>
  <c r="E21" i="19"/>
  <c r="BH22" i="19"/>
  <c r="BJ22" i="19"/>
  <c r="E22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CA55" i="19"/>
  <c r="D19" i="19"/>
  <c r="D23" i="19"/>
  <c r="D24" i="19"/>
  <c r="D12" i="19"/>
  <c r="D22" i="19"/>
  <c r="D21" i="19"/>
  <c r="D20" i="19"/>
  <c r="D17" i="19"/>
  <c r="D11" i="19"/>
  <c r="D18" i="19"/>
  <c r="D16" i="19"/>
  <c r="D15" i="19"/>
  <c r="D14" i="19"/>
  <c r="D13" i="19"/>
  <c r="CQ27" i="19"/>
  <c r="DW30" i="19"/>
  <c r="DW29" i="19"/>
  <c r="DW27" i="19"/>
  <c r="DW26" i="19"/>
  <c r="DW24" i="19"/>
  <c r="DW23" i="19"/>
  <c r="DW21" i="19"/>
  <c r="DW20" i="19"/>
  <c r="DW18" i="19"/>
  <c r="DW17" i="19"/>
  <c r="DW15" i="19"/>
  <c r="DW14" i="19"/>
  <c r="DW12" i="19"/>
  <c r="DW11" i="19"/>
  <c r="DW9" i="19"/>
  <c r="DO55" i="19"/>
  <c r="DO54" i="19"/>
  <c r="DO52" i="19"/>
  <c r="DO51" i="19"/>
  <c r="DO49" i="19"/>
  <c r="DO46" i="19"/>
  <c r="DO45" i="19"/>
  <c r="DO43" i="19"/>
  <c r="DO42" i="19"/>
  <c r="DO40" i="19"/>
  <c r="DO39" i="19"/>
  <c r="DO37" i="19"/>
  <c r="DO34" i="19"/>
  <c r="DO30" i="19"/>
  <c r="DO29" i="19"/>
  <c r="DO27" i="19"/>
  <c r="DO26" i="19"/>
  <c r="DO24" i="19"/>
  <c r="DO23" i="19"/>
  <c r="DO21" i="19"/>
  <c r="DO20" i="19"/>
  <c r="DO17" i="19"/>
  <c r="DO15" i="19"/>
  <c r="DO14" i="19"/>
  <c r="DO12" i="19"/>
  <c r="DO11" i="19"/>
  <c r="DO9" i="19"/>
  <c r="DO8" i="19"/>
  <c r="DG55" i="19"/>
  <c r="DG54" i="19"/>
  <c r="DG52" i="19"/>
  <c r="DG51" i="19"/>
  <c r="DG49" i="19"/>
  <c r="DG48" i="19"/>
  <c r="DG46" i="19"/>
  <c r="DG45" i="19"/>
  <c r="DG43" i="19"/>
  <c r="DG42" i="19"/>
  <c r="DG40" i="19"/>
  <c r="DG39" i="19"/>
  <c r="DG37" i="19"/>
  <c r="DG36" i="19"/>
  <c r="DG34" i="19"/>
  <c r="DG33" i="19"/>
  <c r="DG30" i="19"/>
  <c r="DG29" i="19"/>
  <c r="DG27" i="19"/>
  <c r="DG26" i="19"/>
  <c r="DG23" i="19"/>
  <c r="DG20" i="19"/>
  <c r="DG18" i="19"/>
  <c r="DG17" i="19"/>
  <c r="DG15" i="19"/>
  <c r="DG11" i="19"/>
  <c r="DG9" i="19"/>
  <c r="DG8" i="19"/>
  <c r="CY55" i="19"/>
  <c r="CY54" i="19"/>
  <c r="CY52" i="19"/>
  <c r="CY51" i="19"/>
  <c r="CY49" i="19"/>
  <c r="CY48" i="19"/>
  <c r="CY43" i="19"/>
  <c r="CY42" i="19"/>
  <c r="CY40" i="19"/>
  <c r="CY39" i="19"/>
  <c r="CY37" i="19"/>
  <c r="CY36" i="19"/>
  <c r="CY33" i="19"/>
  <c r="CY30" i="19"/>
  <c r="CY29" i="19"/>
  <c r="CY27" i="19"/>
  <c r="CY26" i="19"/>
  <c r="CY24" i="19"/>
  <c r="CY21" i="19"/>
  <c r="CY20" i="19"/>
  <c r="CY18" i="19"/>
  <c r="CY17" i="19"/>
  <c r="CY15" i="19"/>
  <c r="CY14" i="19"/>
  <c r="CY12" i="19"/>
  <c r="CY9" i="19"/>
  <c r="CY8" i="19"/>
  <c r="CQ55" i="19"/>
  <c r="CQ54" i="19"/>
  <c r="CQ52" i="19"/>
  <c r="CQ51" i="19"/>
  <c r="CQ49" i="19"/>
  <c r="CQ48" i="19"/>
  <c r="CQ46" i="19"/>
  <c r="CQ45" i="19"/>
  <c r="CQ40" i="19"/>
  <c r="CQ39" i="19"/>
  <c r="CQ37" i="19"/>
  <c r="CQ36" i="19"/>
  <c r="CQ34" i="19"/>
  <c r="CQ33" i="19"/>
  <c r="CQ30" i="19"/>
  <c r="CQ29" i="19"/>
  <c r="CQ26" i="19"/>
  <c r="CQ24" i="19"/>
  <c r="CQ23" i="19"/>
  <c r="CQ21" i="19"/>
  <c r="CQ20" i="19"/>
  <c r="CQ18" i="19"/>
  <c r="CQ17" i="19"/>
  <c r="CQ15" i="19"/>
  <c r="CQ14" i="19"/>
  <c r="CQ12" i="19"/>
  <c r="CQ11" i="19"/>
  <c r="CQ9" i="19"/>
  <c r="CQ8" i="19"/>
  <c r="CI55" i="19"/>
  <c r="CI54" i="19"/>
  <c r="CI52" i="19"/>
  <c r="CI51" i="19"/>
  <c r="CI49" i="19"/>
  <c r="CI48" i="19"/>
  <c r="CI46" i="19"/>
  <c r="CI45" i="19"/>
  <c r="CI43" i="19"/>
  <c r="CI40" i="19"/>
  <c r="CI39" i="19"/>
  <c r="CI37" i="19"/>
  <c r="CI36" i="19"/>
  <c r="CI34" i="19"/>
  <c r="CI33" i="19"/>
  <c r="CI30" i="19"/>
  <c r="CI29" i="19"/>
  <c r="CI27" i="19"/>
  <c r="CI26" i="19"/>
  <c r="CI24" i="19"/>
  <c r="CI23" i="19"/>
  <c r="CI21" i="19"/>
  <c r="CI20" i="19"/>
  <c r="CI18" i="19"/>
  <c r="CI17" i="19"/>
  <c r="CI15" i="19"/>
  <c r="CI14" i="19"/>
  <c r="CI12" i="19"/>
  <c r="CI11" i="19"/>
  <c r="CI9" i="19"/>
  <c r="CI8" i="19"/>
  <c r="CA52" i="19"/>
  <c r="CA51" i="19"/>
  <c r="CA49" i="19"/>
  <c r="CA48" i="19"/>
  <c r="CA46" i="19"/>
  <c r="CA43" i="19"/>
  <c r="CA40" i="19"/>
  <c r="CA39" i="19"/>
  <c r="CA37" i="19"/>
  <c r="CA36" i="19"/>
  <c r="CA34" i="19"/>
  <c r="CA33" i="19"/>
  <c r="R6" i="19"/>
  <c r="CA30" i="19"/>
  <c r="CA29" i="19"/>
  <c r="CA27" i="19"/>
  <c r="CA26" i="19"/>
  <c r="CA24" i="19"/>
  <c r="CA23" i="19"/>
  <c r="CA21" i="19"/>
  <c r="CA20" i="19"/>
  <c r="CA18" i="19"/>
  <c r="CA17" i="19"/>
  <c r="CA15" i="19"/>
  <c r="CA14" i="19"/>
  <c r="CA12" i="19"/>
  <c r="CA11" i="19"/>
  <c r="CA9" i="19"/>
  <c r="CA8" i="19"/>
  <c r="BS55" i="19"/>
  <c r="BS54" i="19"/>
  <c r="BS52" i="19"/>
  <c r="BS51" i="19"/>
  <c r="BS49" i="19"/>
  <c r="BS48" i="19"/>
  <c r="BS45" i="19"/>
  <c r="BS42" i="19"/>
  <c r="BS40" i="19"/>
  <c r="BS39" i="19"/>
  <c r="BS37" i="19"/>
  <c r="BS36" i="19"/>
  <c r="BS34" i="19"/>
  <c r="BS33" i="19"/>
  <c r="BS30" i="19"/>
  <c r="BS29" i="19"/>
  <c r="BS27" i="19"/>
  <c r="BS26" i="19"/>
  <c r="BS24" i="19"/>
  <c r="BS23" i="19"/>
  <c r="BS21" i="19"/>
  <c r="BS20" i="19"/>
  <c r="BS18" i="19"/>
  <c r="BS17" i="19"/>
  <c r="BS15" i="19"/>
  <c r="BS12" i="19"/>
  <c r="BS11" i="19"/>
  <c r="BS9" i="19"/>
  <c r="D9" i="19"/>
  <c r="D10" i="19"/>
  <c r="BE6" i="19"/>
  <c r="BB6" i="19"/>
  <c r="AY6" i="19"/>
  <c r="AV6" i="19"/>
  <c r="AS6" i="19"/>
  <c r="AP6" i="19"/>
  <c r="AM6" i="19"/>
  <c r="AJ6" i="19"/>
  <c r="AG6" i="19"/>
  <c r="AD6" i="19"/>
  <c r="AA6" i="19"/>
  <c r="X6" i="19"/>
  <c r="U6" i="19"/>
  <c r="DW8" i="19"/>
  <c r="DO18" i="19"/>
  <c r="DO48" i="19"/>
  <c r="DO36" i="19"/>
  <c r="DO33" i="19"/>
  <c r="CA54" i="19"/>
  <c r="CY23" i="19"/>
  <c r="DG24" i="19"/>
  <c r="DG21" i="19"/>
  <c r="DG14" i="19"/>
  <c r="DG12" i="19"/>
  <c r="CY46" i="19"/>
  <c r="CY45" i="19"/>
  <c r="CY34" i="19"/>
  <c r="CY11" i="19"/>
  <c r="CQ43" i="19"/>
  <c r="CQ42" i="19"/>
  <c r="CI42" i="19"/>
  <c r="CA45" i="19"/>
  <c r="CA42" i="19"/>
  <c r="BS46" i="19"/>
  <c r="BS43" i="19"/>
  <c r="BS14" i="19"/>
  <c r="O6" i="19"/>
  <c r="W11" i="5"/>
  <c r="U11" i="5"/>
  <c r="E11" i="5"/>
  <c r="W10" i="5"/>
  <c r="U10" i="5"/>
  <c r="E10" i="5"/>
  <c r="W9" i="5"/>
  <c r="U9" i="5"/>
  <c r="E9" i="5"/>
  <c r="AL13" i="5"/>
  <c r="AL10" i="5"/>
  <c r="N11" i="5"/>
  <c r="AL12" i="5"/>
  <c r="O11" i="5"/>
  <c r="AL9" i="5"/>
  <c r="T9" i="5"/>
  <c r="AL7" i="5"/>
  <c r="AL6" i="5"/>
  <c r="R6" i="5"/>
  <c r="O6" i="5"/>
  <c r="L6" i="5"/>
  <c r="K9" i="5"/>
  <c r="AF6" i="5"/>
  <c r="K10" i="5"/>
  <c r="AF12" i="5"/>
  <c r="K11" i="5"/>
  <c r="AF10" i="5"/>
  <c r="D11" i="5"/>
  <c r="D9" i="5"/>
  <c r="D10" i="5"/>
  <c r="Z12" i="4"/>
  <c r="X12" i="4"/>
  <c r="Z11" i="4"/>
  <c r="X11" i="4"/>
  <c r="E11" i="4"/>
  <c r="Z10" i="4"/>
  <c r="X10" i="4"/>
  <c r="Z9" i="4"/>
  <c r="E9" i="4"/>
  <c r="X9" i="4"/>
  <c r="AO7" i="4"/>
  <c r="AO10" i="4"/>
  <c r="AO13" i="4"/>
  <c r="T9" i="4"/>
  <c r="AO16" i="4"/>
  <c r="AO19" i="4"/>
  <c r="AO22" i="4"/>
  <c r="AO21" i="4"/>
  <c r="O11" i="4"/>
  <c r="AO18" i="4"/>
  <c r="W9" i="4"/>
  <c r="L12" i="4"/>
  <c r="AO15" i="4"/>
  <c r="O12" i="4"/>
  <c r="AO12" i="4"/>
  <c r="AO9" i="4"/>
  <c r="W11" i="4"/>
  <c r="AO6" i="4"/>
  <c r="Q12" i="4"/>
  <c r="W10" i="4"/>
  <c r="AI22" i="4"/>
  <c r="AI21" i="4"/>
  <c r="AI19" i="4"/>
  <c r="AI18" i="4"/>
  <c r="AI13" i="4"/>
  <c r="AI12" i="4"/>
  <c r="U6" i="4"/>
  <c r="R6" i="4"/>
  <c r="O6" i="4"/>
  <c r="L6" i="4"/>
  <c r="E10" i="4"/>
  <c r="E12" i="4"/>
  <c r="K12" i="4"/>
  <c r="K9" i="4"/>
  <c r="K10" i="4"/>
  <c r="K11" i="4"/>
  <c r="D9" i="4"/>
  <c r="D11" i="4"/>
  <c r="D12" i="4"/>
  <c r="D10" i="4"/>
  <c r="AI16" i="4"/>
  <c r="AI15" i="4"/>
  <c r="AI10" i="4"/>
  <c r="AI9" i="4"/>
  <c r="AI7" i="4"/>
  <c r="AI6" i="4"/>
  <c r="AR5" i="6"/>
  <c r="AR6" i="6"/>
  <c r="AR9" i="6"/>
  <c r="AR12" i="6"/>
  <c r="N13" i="6"/>
  <c r="AR15" i="6"/>
  <c r="R10" i="6"/>
  <c r="AR18" i="6"/>
  <c r="AR21" i="6"/>
  <c r="AR24" i="6"/>
  <c r="W13" i="6"/>
  <c r="AR27" i="6"/>
  <c r="AR30" i="6"/>
  <c r="Q12" i="6"/>
  <c r="AR33" i="6"/>
  <c r="AR32" i="6"/>
  <c r="AR29" i="6"/>
  <c r="AR26" i="6"/>
  <c r="R9" i="6"/>
  <c r="AR23" i="6"/>
  <c r="U13" i="6"/>
  <c r="AR20" i="6"/>
  <c r="AR17" i="6"/>
  <c r="U9" i="6"/>
  <c r="AR14" i="6"/>
  <c r="AR11" i="6"/>
  <c r="Z9" i="6"/>
  <c r="AR8" i="6"/>
  <c r="AC13" i="6"/>
  <c r="E13" i="6"/>
  <c r="AA13" i="6"/>
  <c r="AC12" i="6"/>
  <c r="E12" i="6"/>
  <c r="AA12" i="6"/>
  <c r="AC11" i="6"/>
  <c r="AA11" i="6"/>
  <c r="E11" i="6"/>
  <c r="AC10" i="6"/>
  <c r="E10" i="6"/>
  <c r="AA10" i="6"/>
  <c r="AC9" i="6"/>
  <c r="AA9" i="6"/>
  <c r="Q9" i="6"/>
  <c r="AI9" i="6"/>
  <c r="L10" i="6"/>
  <c r="N11" i="6"/>
  <c r="N12" i="6"/>
  <c r="X12" i="6"/>
  <c r="Z12" i="6"/>
  <c r="E9" i="6"/>
  <c r="K13" i="6"/>
  <c r="K9" i="6"/>
  <c r="K10" i="6"/>
  <c r="K11" i="6"/>
  <c r="K12" i="6"/>
  <c r="AL14" i="6"/>
  <c r="AL15" i="6"/>
  <c r="AL17" i="6"/>
  <c r="AL12" i="6"/>
  <c r="AL11" i="6"/>
  <c r="AL18" i="6"/>
  <c r="AL21" i="6"/>
  <c r="AL20" i="6"/>
  <c r="X6" i="6"/>
  <c r="U6" i="6"/>
  <c r="R6" i="6"/>
  <c r="O6" i="6"/>
  <c r="L6" i="6"/>
  <c r="D9" i="6"/>
  <c r="D12" i="6"/>
  <c r="D13" i="6"/>
  <c r="D10" i="6"/>
  <c r="AL33" i="6"/>
  <c r="AL32" i="6"/>
  <c r="AL30" i="6"/>
  <c r="AL29" i="6"/>
  <c r="AL27" i="6"/>
  <c r="AL26" i="6"/>
  <c r="AL24" i="6"/>
  <c r="AL23" i="6"/>
  <c r="AL6" i="6"/>
  <c r="AL5" i="6"/>
  <c r="D11" i="6"/>
  <c r="AL9" i="6"/>
  <c r="AL8" i="6"/>
  <c r="AF14" i="10"/>
  <c r="AD14" i="10"/>
  <c r="E14" i="10"/>
  <c r="AF13" i="10"/>
  <c r="AD13" i="10"/>
  <c r="AF12" i="10"/>
  <c r="AD12" i="10"/>
  <c r="AF11" i="10"/>
  <c r="AD11" i="10"/>
  <c r="AF10" i="10"/>
  <c r="AD10" i="10"/>
  <c r="AF9" i="10"/>
  <c r="AD9" i="10"/>
  <c r="AU29" i="10"/>
  <c r="AU26" i="10"/>
  <c r="N11" i="10"/>
  <c r="AU23" i="10"/>
  <c r="AU20" i="10"/>
  <c r="AU17" i="10"/>
  <c r="AU14" i="10"/>
  <c r="AU11" i="10"/>
  <c r="AU8" i="10"/>
  <c r="O9" i="10"/>
  <c r="BC8" i="10"/>
  <c r="BC11" i="10"/>
  <c r="BC14" i="10"/>
  <c r="BC17" i="10"/>
  <c r="BC20" i="10"/>
  <c r="BC23" i="10"/>
  <c r="Q12" i="10"/>
  <c r="BC26" i="10"/>
  <c r="BC25" i="10"/>
  <c r="BC22" i="10"/>
  <c r="BC19" i="10"/>
  <c r="BC16" i="10"/>
  <c r="BC13" i="10"/>
  <c r="BC10" i="10"/>
  <c r="BC7" i="10"/>
  <c r="AU7" i="10"/>
  <c r="AU10" i="10"/>
  <c r="AU13" i="10"/>
  <c r="AA13" i="10"/>
  <c r="AU16" i="10"/>
  <c r="O11" i="10"/>
  <c r="AU19" i="10"/>
  <c r="AU22" i="10"/>
  <c r="AU25" i="10"/>
  <c r="L11" i="10"/>
  <c r="AU28" i="10"/>
  <c r="U11" i="10"/>
  <c r="Q11" i="10"/>
  <c r="AA11" i="10"/>
  <c r="AC11" i="10"/>
  <c r="Z11" i="10"/>
  <c r="AA12" i="10"/>
  <c r="AC12" i="10"/>
  <c r="O12" i="10"/>
  <c r="E11" i="10"/>
  <c r="E12" i="10"/>
  <c r="AC13" i="10"/>
  <c r="R13" i="10"/>
  <c r="X14" i="10"/>
  <c r="Z14" i="10"/>
  <c r="U14" i="10"/>
  <c r="W14" i="10"/>
  <c r="L14" i="10"/>
  <c r="N14" i="10"/>
  <c r="O14" i="10"/>
  <c r="E13" i="10"/>
  <c r="T10" i="10"/>
  <c r="X10" i="10"/>
  <c r="Z10" i="10"/>
  <c r="U10" i="10"/>
  <c r="AA10" i="10"/>
  <c r="AC10" i="10"/>
  <c r="L10" i="10"/>
  <c r="N10" i="10"/>
  <c r="E10" i="10"/>
  <c r="Z9" i="10"/>
  <c r="U9" i="10"/>
  <c r="W9" i="10"/>
  <c r="AA9" i="10"/>
  <c r="AC9" i="10"/>
  <c r="E9" i="10"/>
  <c r="K9" i="10"/>
  <c r="K10" i="10"/>
  <c r="K11" i="10"/>
  <c r="K12" i="10"/>
  <c r="K13" i="10"/>
  <c r="K14" i="10"/>
  <c r="D12" i="10"/>
  <c r="D13" i="10"/>
  <c r="D14" i="10"/>
  <c r="AW25" i="10"/>
  <c r="AW23" i="10"/>
  <c r="AW22" i="10"/>
  <c r="AW20" i="10"/>
  <c r="AW19" i="10"/>
  <c r="AW17" i="10"/>
  <c r="AW14" i="10"/>
  <c r="AW13" i="10"/>
  <c r="AW11" i="10"/>
  <c r="AW8" i="10"/>
  <c r="AW7" i="10"/>
  <c r="AO29" i="10"/>
  <c r="AO28" i="10"/>
  <c r="AO26" i="10"/>
  <c r="AO25" i="10"/>
  <c r="AO23" i="10"/>
  <c r="AO22" i="10"/>
  <c r="AO20" i="10"/>
  <c r="AO19" i="10"/>
  <c r="AO14" i="10"/>
  <c r="AO13" i="10"/>
  <c r="AA6" i="10"/>
  <c r="X6" i="10"/>
  <c r="AW26" i="10"/>
  <c r="AW16" i="10"/>
  <c r="AW10" i="10"/>
  <c r="AO8" i="10"/>
  <c r="D11" i="10"/>
  <c r="D10" i="10"/>
  <c r="U6" i="10"/>
  <c r="R6" i="10"/>
  <c r="O6" i="10"/>
  <c r="L6" i="10"/>
  <c r="D9" i="10"/>
  <c r="AO17" i="10"/>
  <c r="AO7" i="10"/>
  <c r="AO16" i="10"/>
  <c r="AO11" i="10"/>
  <c r="AO10" i="10"/>
  <c r="AI15" i="13"/>
  <c r="E15" i="13"/>
  <c r="AG15" i="13"/>
  <c r="AI14" i="13"/>
  <c r="AG14" i="13"/>
  <c r="AI13" i="13"/>
  <c r="AG13" i="13"/>
  <c r="E13" i="13"/>
  <c r="AI12" i="13"/>
  <c r="E12" i="13"/>
  <c r="AG12" i="13"/>
  <c r="AI11" i="13"/>
  <c r="AG11" i="13"/>
  <c r="AI10" i="13"/>
  <c r="AG10" i="13"/>
  <c r="AI9" i="13"/>
  <c r="E9" i="13"/>
  <c r="AG9" i="13"/>
  <c r="AX9" i="13"/>
  <c r="AX12" i="13"/>
  <c r="AX15" i="13"/>
  <c r="Z14" i="13"/>
  <c r="AX18" i="13"/>
  <c r="AX21" i="13"/>
  <c r="O11" i="13"/>
  <c r="AX24" i="13"/>
  <c r="AX27" i="13"/>
  <c r="BF27" i="13"/>
  <c r="BF24" i="13"/>
  <c r="AD12" i="13"/>
  <c r="BF21" i="13"/>
  <c r="BF18" i="13"/>
  <c r="X9" i="13"/>
  <c r="BF15" i="13"/>
  <c r="BF12" i="13"/>
  <c r="U14" i="13"/>
  <c r="BF9" i="13"/>
  <c r="BN9" i="13"/>
  <c r="O13" i="13"/>
  <c r="BN12" i="13"/>
  <c r="BN15" i="13"/>
  <c r="BN18" i="13"/>
  <c r="BN21" i="13"/>
  <c r="BN24" i="13"/>
  <c r="BN27" i="13"/>
  <c r="Z11" i="13"/>
  <c r="BN26" i="13"/>
  <c r="T13" i="13"/>
  <c r="BN23" i="13"/>
  <c r="BN20" i="13"/>
  <c r="BN17" i="13"/>
  <c r="BN14" i="13"/>
  <c r="T14" i="13"/>
  <c r="BN11" i="13"/>
  <c r="BN8" i="13"/>
  <c r="X10" i="13"/>
  <c r="BF8" i="13"/>
  <c r="BF11" i="13"/>
  <c r="BF14" i="13"/>
  <c r="BF17" i="13"/>
  <c r="L13" i="13"/>
  <c r="BF20" i="13"/>
  <c r="BF23" i="13"/>
  <c r="U15" i="13"/>
  <c r="BF26" i="13"/>
  <c r="AX26" i="13"/>
  <c r="AX23" i="13"/>
  <c r="Z12" i="13"/>
  <c r="AX20" i="13"/>
  <c r="R10" i="13"/>
  <c r="AX17" i="13"/>
  <c r="AX14" i="13"/>
  <c r="AC13" i="13"/>
  <c r="AX11" i="13"/>
  <c r="AX8" i="13"/>
  <c r="Q15" i="13"/>
  <c r="O15" i="13"/>
  <c r="W15" i="13"/>
  <c r="T15" i="13"/>
  <c r="R15" i="13"/>
  <c r="Z15" i="13"/>
  <c r="X15" i="13"/>
  <c r="X14" i="13"/>
  <c r="Q14" i="13"/>
  <c r="W14" i="13"/>
  <c r="W13" i="13"/>
  <c r="U13" i="13"/>
  <c r="N13" i="13"/>
  <c r="AF13" i="13"/>
  <c r="AD13" i="13"/>
  <c r="R12" i="13"/>
  <c r="X12" i="13"/>
  <c r="AC12" i="13"/>
  <c r="AA12" i="13"/>
  <c r="Q12" i="13"/>
  <c r="O12" i="13"/>
  <c r="W11" i="13"/>
  <c r="AF11" i="13"/>
  <c r="AD11" i="13"/>
  <c r="X11" i="13"/>
  <c r="N10" i="13"/>
  <c r="L10" i="13"/>
  <c r="T10" i="13"/>
  <c r="AF10" i="13"/>
  <c r="AD10" i="13"/>
  <c r="AC10" i="13"/>
  <c r="Z10" i="13"/>
  <c r="W10" i="13"/>
  <c r="U10" i="13"/>
  <c r="Q9" i="13"/>
  <c r="O9" i="13"/>
  <c r="AF9" i="13"/>
  <c r="Z9" i="13"/>
  <c r="T9" i="13"/>
  <c r="U9" i="13"/>
  <c r="K10" i="13"/>
  <c r="E10" i="13"/>
  <c r="E11" i="13"/>
  <c r="E14" i="13"/>
  <c r="K11" i="13"/>
  <c r="K12" i="13"/>
  <c r="K13" i="13"/>
  <c r="K14" i="13"/>
  <c r="K15" i="13"/>
  <c r="K9" i="13"/>
  <c r="AR8" i="13"/>
  <c r="D10" i="13"/>
  <c r="D14" i="13"/>
  <c r="D15" i="13"/>
  <c r="BH27" i="13"/>
  <c r="BH26" i="13"/>
  <c r="BH24" i="13"/>
  <c r="BH23" i="13"/>
  <c r="BH18" i="13"/>
  <c r="BH17" i="13"/>
  <c r="BH15" i="13"/>
  <c r="BH14" i="13"/>
  <c r="BH9" i="13"/>
  <c r="BH8" i="13"/>
  <c r="L6" i="13"/>
  <c r="O6" i="13"/>
  <c r="R6" i="13"/>
  <c r="U6" i="13"/>
  <c r="X6" i="13"/>
  <c r="AA6" i="13"/>
  <c r="AD6" i="13"/>
  <c r="AZ8" i="13"/>
  <c r="D9" i="13"/>
  <c r="AR9" i="13"/>
  <c r="AZ9" i="13"/>
  <c r="D12" i="13"/>
  <c r="D11" i="13"/>
  <c r="AR11" i="13"/>
  <c r="AZ11" i="13"/>
  <c r="BH11" i="13"/>
  <c r="D13" i="13"/>
  <c r="AR12" i="13"/>
  <c r="AZ12" i="13"/>
  <c r="BH12" i="13"/>
  <c r="AR14" i="13"/>
  <c r="AZ14" i="13"/>
  <c r="AR15" i="13"/>
  <c r="AZ15" i="13"/>
  <c r="AR17" i="13"/>
  <c r="AZ17" i="13"/>
  <c r="AR18" i="13"/>
  <c r="AZ18" i="13"/>
  <c r="AR20" i="13"/>
  <c r="AZ20" i="13"/>
  <c r="BH20" i="13"/>
  <c r="AR21" i="13"/>
  <c r="AZ21" i="13"/>
  <c r="BH21" i="13"/>
  <c r="AR23" i="13"/>
  <c r="AZ23" i="13"/>
  <c r="AR24" i="13"/>
  <c r="AZ24" i="13"/>
  <c r="AR26" i="13"/>
  <c r="AZ26" i="13"/>
  <c r="AR27" i="13"/>
  <c r="AZ27" i="13"/>
  <c r="AL16" i="17"/>
  <c r="E16" i="17"/>
  <c r="AJ16" i="17"/>
  <c r="AL15" i="17"/>
  <c r="E15" i="17"/>
  <c r="AJ15" i="17"/>
  <c r="AL14" i="17"/>
  <c r="AJ14" i="17"/>
  <c r="AL13" i="17"/>
  <c r="AJ13" i="17"/>
  <c r="AL12" i="17"/>
  <c r="E12" i="17"/>
  <c r="AJ12" i="17"/>
  <c r="AL11" i="17"/>
  <c r="AJ11" i="17"/>
  <c r="E11" i="17"/>
  <c r="AL10" i="17"/>
  <c r="AJ10" i="17"/>
  <c r="AL9" i="17"/>
  <c r="AJ9" i="17"/>
  <c r="E9" i="17"/>
  <c r="BA9" i="17"/>
  <c r="BA12" i="17"/>
  <c r="O15" i="17"/>
  <c r="BA15" i="17"/>
  <c r="BA18" i="17"/>
  <c r="BA21" i="17"/>
  <c r="AF16" i="17"/>
  <c r="BA24" i="17"/>
  <c r="BA27" i="17"/>
  <c r="BI27" i="17"/>
  <c r="BI24" i="17"/>
  <c r="BI21" i="17"/>
  <c r="BI18" i="17"/>
  <c r="AA15" i="17"/>
  <c r="BI15" i="17"/>
  <c r="BI12" i="17"/>
  <c r="BI9" i="17"/>
  <c r="BQ9" i="17"/>
  <c r="BQ12" i="17"/>
  <c r="BQ15" i="17"/>
  <c r="R15" i="17"/>
  <c r="BQ18" i="17"/>
  <c r="BQ21" i="17"/>
  <c r="BQ24" i="17"/>
  <c r="BQ27" i="17"/>
  <c r="BY27" i="17"/>
  <c r="BY24" i="17"/>
  <c r="X15" i="17"/>
  <c r="BY21" i="17"/>
  <c r="BY18" i="17"/>
  <c r="BY15" i="17"/>
  <c r="AA16" i="17"/>
  <c r="BY12" i="17"/>
  <c r="BY9" i="17"/>
  <c r="BY8" i="17"/>
  <c r="R13" i="17"/>
  <c r="BY11" i="17"/>
  <c r="BY14" i="17"/>
  <c r="BY17" i="17"/>
  <c r="T9" i="17"/>
  <c r="BY20" i="17"/>
  <c r="BY23" i="17"/>
  <c r="AF13" i="17"/>
  <c r="BY26" i="17"/>
  <c r="Q16" i="17"/>
  <c r="BQ26" i="17"/>
  <c r="BQ23" i="17"/>
  <c r="BQ20" i="17"/>
  <c r="AG12" i="17"/>
  <c r="BQ17" i="17"/>
  <c r="BQ14" i="17"/>
  <c r="BQ11" i="17"/>
  <c r="N10" i="17"/>
  <c r="BQ8" i="17"/>
  <c r="BI8" i="17"/>
  <c r="BI11" i="17"/>
  <c r="AI13" i="17"/>
  <c r="BI14" i="17"/>
  <c r="BI17" i="17"/>
  <c r="BI20" i="17"/>
  <c r="N12" i="17"/>
  <c r="BI23" i="17"/>
  <c r="BI26" i="17"/>
  <c r="BA26" i="17"/>
  <c r="BA23" i="17"/>
  <c r="BA20" i="17"/>
  <c r="AD16" i="17"/>
  <c r="BA17" i="17"/>
  <c r="U13" i="17"/>
  <c r="BA14" i="17"/>
  <c r="BA11" i="17"/>
  <c r="BA8" i="17"/>
  <c r="U16" i="17"/>
  <c r="O16" i="17"/>
  <c r="Q15" i="17"/>
  <c r="AC15" i="17"/>
  <c r="T15" i="17"/>
  <c r="Z15" i="17"/>
  <c r="N15" i="17"/>
  <c r="AD14" i="17"/>
  <c r="Q13" i="17"/>
  <c r="AC13" i="17"/>
  <c r="N13" i="17"/>
  <c r="X12" i="17"/>
  <c r="AD12" i="17"/>
  <c r="L12" i="17"/>
  <c r="R12" i="17"/>
  <c r="AC11" i="17"/>
  <c r="W11" i="17"/>
  <c r="N11" i="17"/>
  <c r="Z11" i="17"/>
  <c r="AD10" i="17"/>
  <c r="X10" i="17"/>
  <c r="AG10" i="17"/>
  <c r="AI9" i="17"/>
  <c r="Q9" i="17"/>
  <c r="Z9" i="17"/>
  <c r="D16" i="17"/>
  <c r="D15" i="17"/>
  <c r="D14" i="17"/>
  <c r="E14" i="17"/>
  <c r="BK15" i="17"/>
  <c r="BK14" i="17"/>
  <c r="BK18" i="17"/>
  <c r="BK17" i="17"/>
  <c r="BC18" i="17"/>
  <c r="BC17" i="17"/>
  <c r="BS27" i="17"/>
  <c r="BS26" i="17"/>
  <c r="BS24" i="17"/>
  <c r="BS23" i="17"/>
  <c r="BS20" i="17"/>
  <c r="BS18" i="17"/>
  <c r="BS17" i="17"/>
  <c r="BS15" i="17"/>
  <c r="BS14" i="17"/>
  <c r="BS12" i="17"/>
  <c r="BS11" i="17"/>
  <c r="BS9" i="17"/>
  <c r="BS8" i="17"/>
  <c r="BK27" i="17"/>
  <c r="BK26" i="17"/>
  <c r="BK24" i="17"/>
  <c r="BK23" i="17"/>
  <c r="BK21" i="17"/>
  <c r="BK20" i="17"/>
  <c r="BK12" i="17"/>
  <c r="BK9" i="17"/>
  <c r="BK8" i="17"/>
  <c r="BC27" i="17"/>
  <c r="BC26" i="17"/>
  <c r="BC24" i="17"/>
  <c r="BC23" i="17"/>
  <c r="BC21" i="17"/>
  <c r="BC15" i="17"/>
  <c r="BC14" i="17"/>
  <c r="BC12" i="17"/>
  <c r="BC11" i="17"/>
  <c r="BC9" i="17"/>
  <c r="BC8" i="17"/>
  <c r="AU27" i="17"/>
  <c r="AU24" i="17"/>
  <c r="AU23" i="17"/>
  <c r="AU21" i="17"/>
  <c r="AU20" i="17"/>
  <c r="AU18" i="17"/>
  <c r="AU17" i="17"/>
  <c r="AU14" i="17"/>
  <c r="AU12" i="17"/>
  <c r="AU11" i="17"/>
  <c r="AU9" i="17"/>
  <c r="AG6" i="17"/>
  <c r="AD6" i="17"/>
  <c r="AA6" i="17"/>
  <c r="X6" i="17"/>
  <c r="U6" i="17"/>
  <c r="K9" i="17"/>
  <c r="E10" i="17"/>
  <c r="K16" i="17"/>
  <c r="K15" i="17"/>
  <c r="K14" i="17"/>
  <c r="BS21" i="17"/>
  <c r="K10" i="17"/>
  <c r="K11" i="17"/>
  <c r="K12" i="17"/>
  <c r="K13" i="17"/>
  <c r="AU8" i="17"/>
  <c r="D10" i="17"/>
  <c r="L6" i="17"/>
  <c r="O6" i="17"/>
  <c r="R6" i="17"/>
  <c r="D9" i="17"/>
  <c r="D12" i="17"/>
  <c r="D11" i="17"/>
  <c r="BK11" i="17"/>
  <c r="D13" i="17"/>
  <c r="AU15" i="17"/>
  <c r="BC20" i="17"/>
  <c r="AU26" i="17"/>
  <c r="E13" i="17"/>
  <c r="X9" i="6"/>
  <c r="U9" i="4"/>
  <c r="R9" i="4"/>
  <c r="O9" i="4"/>
  <c r="R10" i="4"/>
  <c r="U10" i="4"/>
  <c r="U11" i="4"/>
  <c r="R12" i="4"/>
  <c r="AF9" i="5"/>
  <c r="AF13" i="5"/>
  <c r="O9" i="5"/>
  <c r="R10" i="5"/>
  <c r="AX22" i="19"/>
  <c r="AM21" i="19"/>
  <c r="AX24" i="19"/>
  <c r="AR24" i="19"/>
  <c r="AD12" i="18"/>
  <c r="W15" i="18"/>
  <c r="AP12" i="18"/>
  <c r="AL19" i="18"/>
  <c r="O17" i="18"/>
  <c r="AA9" i="4"/>
  <c r="T10" i="5"/>
  <c r="R9" i="5"/>
  <c r="X9" i="5"/>
  <c r="L11" i="5"/>
  <c r="X11" i="5"/>
  <c r="T18" i="19"/>
  <c r="AO11" i="19"/>
  <c r="N16" i="17"/>
  <c r="AG9" i="17"/>
  <c r="T14" i="17"/>
  <c r="AG15" i="17"/>
  <c r="O13" i="17"/>
  <c r="Z10" i="17"/>
  <c r="AA13" i="17"/>
  <c r="AF14" i="17"/>
  <c r="Z16" i="17"/>
  <c r="AG13" i="17"/>
  <c r="T16" i="17"/>
  <c r="AD11" i="17"/>
  <c r="AI12" i="17"/>
  <c r="W10" i="17"/>
  <c r="AD13" i="17"/>
  <c r="L11" i="17"/>
  <c r="X11" i="17"/>
  <c r="AC16" i="17"/>
  <c r="AI14" i="17"/>
  <c r="AI10" i="17"/>
  <c r="L13" i="17"/>
  <c r="X9" i="17"/>
  <c r="Q14" i="17"/>
  <c r="O9" i="17"/>
  <c r="T12" i="17"/>
  <c r="U11" i="17"/>
  <c r="T10" i="17"/>
  <c r="U9" i="17"/>
  <c r="U15" i="17"/>
  <c r="AF12" i="17"/>
  <c r="N14" i="17"/>
  <c r="Z12" i="17"/>
  <c r="AF10" i="17"/>
  <c r="X16" i="17"/>
  <c r="L16" i="17"/>
  <c r="L12" i="6"/>
  <c r="W9" i="6"/>
  <c r="L13" i="6"/>
  <c r="O11" i="6"/>
  <c r="T9" i="6"/>
  <c r="L11" i="6"/>
  <c r="O9" i="6"/>
  <c r="N10" i="6"/>
  <c r="N10" i="4"/>
  <c r="N12" i="4"/>
  <c r="AF7" i="5"/>
  <c r="Q11" i="5"/>
  <c r="AA11" i="5"/>
  <c r="AL22" i="19"/>
  <c r="Z22" i="19"/>
  <c r="AJ21" i="19"/>
  <c r="X21" i="19"/>
  <c r="AJ18" i="19"/>
  <c r="X18" i="19"/>
  <c r="X17" i="19"/>
  <c r="AS14" i="19"/>
  <c r="X14" i="19"/>
  <c r="AP13" i="19"/>
  <c r="BB20" i="19"/>
  <c r="AR20" i="19"/>
  <c r="AV19" i="19"/>
  <c r="AS19" i="19"/>
  <c r="AM19" i="19"/>
  <c r="AJ19" i="19"/>
  <c r="X19" i="19"/>
  <c r="BD19" i="19"/>
  <c r="AI23" i="19"/>
  <c r="AA23" i="19"/>
  <c r="X23" i="19"/>
  <c r="AP23" i="19"/>
  <c r="BG23" i="19"/>
  <c r="AI24" i="19"/>
  <c r="BB16" i="19"/>
  <c r="AV16" i="19"/>
  <c r="AS16" i="19"/>
  <c r="AP16" i="19"/>
  <c r="AM16" i="19"/>
  <c r="AJ16" i="19"/>
  <c r="X16" i="19"/>
  <c r="BE12" i="19"/>
  <c r="BB12" i="19"/>
  <c r="AY12" i="19"/>
  <c r="AV12" i="19"/>
  <c r="AS12" i="19"/>
  <c r="AP12" i="19"/>
  <c r="AM12" i="19"/>
  <c r="AJ12" i="19"/>
  <c r="AG12" i="19"/>
  <c r="AD12" i="19"/>
  <c r="T20" i="18"/>
  <c r="R20" i="18"/>
  <c r="L10" i="19"/>
  <c r="R16" i="18"/>
  <c r="AU11" i="18"/>
  <c r="T15" i="18"/>
  <c r="R15" i="18"/>
  <c r="AF11" i="18"/>
  <c r="W20" i="18"/>
  <c r="AS19" i="18"/>
  <c r="AJ19" i="18"/>
  <c r="AS10" i="18"/>
  <c r="AG10" i="18"/>
  <c r="AD10" i="18"/>
  <c r="U10" i="18"/>
  <c r="R10" i="18"/>
  <c r="AP10" i="18"/>
  <c r="AJ10" i="18"/>
  <c r="AS13" i="18"/>
  <c r="AP13" i="18"/>
  <c r="AJ13" i="18"/>
  <c r="AG13" i="18"/>
  <c r="AD13" i="18"/>
  <c r="U13" i="18"/>
  <c r="R13" i="18"/>
  <c r="O13" i="18"/>
  <c r="AA13" i="18"/>
  <c r="O11" i="20"/>
  <c r="Q11" i="20"/>
  <c r="R10" i="20"/>
  <c r="L11" i="20"/>
  <c r="N11" i="20"/>
  <c r="R9" i="20"/>
  <c r="L10" i="20"/>
  <c r="N10" i="20"/>
  <c r="O9" i="20"/>
  <c r="R12" i="20"/>
  <c r="T12" i="20"/>
  <c r="U11" i="20"/>
  <c r="O12" i="20"/>
  <c r="Q12" i="20"/>
  <c r="U10" i="20"/>
  <c r="L12" i="20"/>
  <c r="N12" i="20"/>
  <c r="U9" i="20"/>
  <c r="AA9" i="20"/>
  <c r="AA10" i="20"/>
  <c r="X10" i="20"/>
  <c r="AA11" i="20"/>
  <c r="AA12" i="20"/>
  <c r="X12" i="20"/>
  <c r="AD13" i="20"/>
  <c r="W13" i="20"/>
  <c r="Q13" i="20"/>
  <c r="AA13" i="20"/>
  <c r="AD14" i="20"/>
  <c r="W14" i="20"/>
  <c r="T14" i="20"/>
  <c r="Q14" i="20"/>
  <c r="N14" i="20"/>
  <c r="Z14" i="20"/>
  <c r="AG15" i="20"/>
  <c r="AC15" i="20"/>
  <c r="Z15" i="20"/>
  <c r="T15" i="20"/>
  <c r="N15" i="20"/>
  <c r="AF16" i="20"/>
  <c r="AC16" i="20"/>
  <c r="Z16" i="20"/>
  <c r="W16" i="20"/>
  <c r="Z11" i="5"/>
  <c r="F11" i="5"/>
  <c r="AC11" i="5"/>
  <c r="AD9" i="6"/>
  <c r="AG9" i="6"/>
  <c r="G9" i="6"/>
  <c r="AF9" i="6"/>
  <c r="G11" i="5"/>
  <c r="F9" i="6"/>
  <c r="AM16" i="17"/>
  <c r="AO20" i="19"/>
  <c r="AU18" i="19"/>
  <c r="AS18" i="19"/>
  <c r="AP14" i="19"/>
  <c r="AC19" i="19"/>
  <c r="AR14" i="19"/>
  <c r="L13" i="20"/>
  <c r="Z9" i="20"/>
  <c r="AX9" i="20"/>
  <c r="X9" i="20"/>
  <c r="AV9" i="20"/>
  <c r="G9" i="20"/>
  <c r="N13" i="20"/>
  <c r="O15" i="20"/>
  <c r="AF10" i="20"/>
  <c r="AD10" i="20"/>
  <c r="AS10" i="20"/>
  <c r="Q15" i="20"/>
  <c r="AM17" i="20"/>
  <c r="AL18" i="20"/>
  <c r="AJ18" i="20"/>
  <c r="AO17" i="20"/>
  <c r="AL10" i="13"/>
  <c r="AL11" i="10"/>
  <c r="AF12" i="20"/>
  <c r="U15" i="20"/>
  <c r="W15" i="20"/>
  <c r="AX15" i="20"/>
  <c r="AI9" i="20"/>
  <c r="AG9" i="20"/>
  <c r="BM18" i="19"/>
  <c r="AR13" i="17"/>
  <c r="X10" i="6"/>
  <c r="Z10" i="6"/>
  <c r="O13" i="6"/>
  <c r="AD13" i="6"/>
  <c r="Q13" i="6"/>
  <c r="AF13" i="6"/>
  <c r="BA16" i="19"/>
  <c r="AI22" i="19"/>
  <c r="AY16" i="19"/>
  <c r="Z11" i="20"/>
  <c r="AU11" i="20"/>
  <c r="R13" i="20"/>
  <c r="X11" i="20"/>
  <c r="T13" i="20"/>
  <c r="AJ12" i="20"/>
  <c r="U17" i="20"/>
  <c r="AL12" i="20"/>
  <c r="AD12" i="20"/>
  <c r="AS12" i="20"/>
  <c r="AA19" i="19"/>
  <c r="R14" i="17"/>
  <c r="AA11" i="17"/>
  <c r="X14" i="17"/>
  <c r="Z14" i="17"/>
  <c r="AI11" i="17"/>
  <c r="R16" i="17"/>
  <c r="AG11" i="17"/>
  <c r="O12" i="17"/>
  <c r="AM12" i="17"/>
  <c r="U10" i="17"/>
  <c r="Q12" i="17"/>
  <c r="AF9" i="17"/>
  <c r="L15" i="17"/>
  <c r="AD9" i="17"/>
  <c r="W14" i="17"/>
  <c r="U14" i="17"/>
  <c r="AC12" i="17"/>
  <c r="AA12" i="17"/>
  <c r="O14" i="17"/>
  <c r="AA10" i="17"/>
  <c r="AC10" i="17"/>
  <c r="AO10" i="17"/>
  <c r="R10" i="17"/>
  <c r="Q11" i="17"/>
  <c r="AR11" i="17"/>
  <c r="O11" i="17"/>
  <c r="AP11" i="17"/>
  <c r="G11" i="17"/>
  <c r="AC9" i="17"/>
  <c r="L14" i="17"/>
  <c r="AA9" i="17"/>
  <c r="AI12" i="6"/>
  <c r="X20" i="19"/>
  <c r="Z20" i="19"/>
  <c r="AU13" i="19"/>
  <c r="AS13" i="19"/>
  <c r="AI14" i="19"/>
  <c r="AC16" i="19"/>
  <c r="AG14" i="19"/>
  <c r="AA16" i="19"/>
  <c r="BK16" i="19"/>
  <c r="AO14" i="20"/>
  <c r="AM14" i="20"/>
  <c r="AC18" i="20"/>
  <c r="AA18" i="20"/>
  <c r="AM13" i="17"/>
  <c r="AM10" i="13"/>
  <c r="T10" i="6"/>
  <c r="AI10" i="6"/>
  <c r="U11" i="13"/>
  <c r="T12" i="13"/>
  <c r="N14" i="13"/>
  <c r="L14" i="13"/>
  <c r="AC9" i="13"/>
  <c r="AA9" i="13"/>
  <c r="L11" i="13"/>
  <c r="R9" i="13"/>
  <c r="AJ9" i="13"/>
  <c r="F9" i="13"/>
  <c r="AC15" i="13"/>
  <c r="AD14" i="13"/>
  <c r="AA15" i="13"/>
  <c r="R14" i="13"/>
  <c r="AA11" i="13"/>
  <c r="Q11" i="6"/>
  <c r="T13" i="6"/>
  <c r="Z11" i="6"/>
  <c r="R13" i="6"/>
  <c r="AY20" i="19"/>
  <c r="BA20" i="19"/>
  <c r="AS22" i="19"/>
  <c r="AU22" i="19"/>
  <c r="AR9" i="19"/>
  <c r="AP9" i="19"/>
  <c r="L19" i="19"/>
  <c r="N19" i="19"/>
  <c r="AO11" i="17"/>
  <c r="AD9" i="13"/>
  <c r="N15" i="13"/>
  <c r="L15" i="13"/>
  <c r="O14" i="13"/>
  <c r="AA10" i="13"/>
  <c r="AJ10" i="13"/>
  <c r="F10" i="13"/>
  <c r="N12" i="13"/>
  <c r="L12" i="13"/>
  <c r="W9" i="13"/>
  <c r="U10" i="6"/>
  <c r="O12" i="6"/>
  <c r="BA17" i="18"/>
  <c r="AL14" i="10"/>
  <c r="N13" i="10"/>
  <c r="X9" i="10"/>
  <c r="Q9" i="5"/>
  <c r="L10" i="5"/>
  <c r="N10" i="5"/>
  <c r="AX14" i="19"/>
  <c r="AA21" i="19"/>
  <c r="AC21" i="19"/>
  <c r="AV14" i="19"/>
  <c r="AA13" i="19"/>
  <c r="AC13" i="19"/>
  <c r="Z14" i="19"/>
  <c r="AU19" i="19"/>
  <c r="AP20" i="19"/>
  <c r="BE19" i="19"/>
  <c r="BG19" i="19"/>
  <c r="BG16" i="19"/>
  <c r="AG24" i="19"/>
  <c r="BE16" i="19"/>
  <c r="AO16" i="19"/>
  <c r="AI18" i="19"/>
  <c r="AG18" i="19"/>
  <c r="U23" i="19"/>
  <c r="W23" i="19"/>
  <c r="BM23" i="19"/>
  <c r="AS11" i="19"/>
  <c r="T20" i="19"/>
  <c r="R20" i="19"/>
  <c r="O24" i="19"/>
  <c r="Q24" i="19"/>
  <c r="R9" i="17"/>
  <c r="W16" i="17"/>
  <c r="AO16" i="17"/>
  <c r="W15" i="17"/>
  <c r="AO15" i="17"/>
  <c r="AG14" i="17"/>
  <c r="AM9" i="13"/>
  <c r="AO9" i="13"/>
  <c r="AL9" i="13"/>
  <c r="N11" i="13"/>
  <c r="AF14" i="13"/>
  <c r="L13" i="10"/>
  <c r="X11" i="6"/>
  <c r="AD11" i="6"/>
  <c r="F11" i="6"/>
  <c r="AA12" i="4"/>
  <c r="AX23" i="19"/>
  <c r="BB21" i="19"/>
  <c r="BD21" i="19"/>
  <c r="BD17" i="19"/>
  <c r="AL23" i="19"/>
  <c r="BB17" i="19"/>
  <c r="W13" i="10"/>
  <c r="X12" i="10"/>
  <c r="T13" i="10"/>
  <c r="X11" i="10"/>
  <c r="AG11" i="10"/>
  <c r="R14" i="10"/>
  <c r="AG14" i="10"/>
  <c r="T14" i="10"/>
  <c r="AF11" i="6"/>
  <c r="U11" i="6"/>
  <c r="R12" i="6"/>
  <c r="W11" i="6"/>
  <c r="T12" i="6"/>
  <c r="AF12" i="6"/>
  <c r="L10" i="4"/>
  <c r="AV18" i="19"/>
  <c r="AO21" i="19"/>
  <c r="AX18" i="19"/>
  <c r="AM13" i="19"/>
  <c r="AO13" i="19"/>
  <c r="Z18" i="19"/>
  <c r="AM20" i="19"/>
  <c r="BA19" i="19"/>
  <c r="AY19" i="19"/>
  <c r="AP22" i="19"/>
  <c r="BA23" i="19"/>
  <c r="BB22" i="19"/>
  <c r="AY23" i="19"/>
  <c r="BD22" i="19"/>
  <c r="AO23" i="19"/>
  <c r="BD18" i="19"/>
  <c r="AM23" i="19"/>
  <c r="AS24" i="19"/>
  <c r="AU24" i="19"/>
  <c r="BG20" i="19"/>
  <c r="AL24" i="19"/>
  <c r="BE17" i="19"/>
  <c r="AJ24" i="19"/>
  <c r="BG17" i="19"/>
  <c r="AY15" i="19"/>
  <c r="AD22" i="19"/>
  <c r="AF22" i="19"/>
  <c r="BA15" i="19"/>
  <c r="AX12" i="19"/>
  <c r="W21" i="19"/>
  <c r="AU10" i="19"/>
  <c r="Q20" i="19"/>
  <c r="AA11" i="18"/>
  <c r="AC11" i="18"/>
  <c r="X19" i="18"/>
  <c r="Z19" i="18"/>
  <c r="AO13" i="18"/>
  <c r="Z18" i="18"/>
  <c r="AM13" i="18"/>
  <c r="AY13" i="18"/>
  <c r="N15" i="18"/>
  <c r="AF9" i="18"/>
  <c r="L15" i="18"/>
  <c r="AF12" i="13"/>
  <c r="AA13" i="13"/>
  <c r="Z12" i="10"/>
  <c r="L12" i="10"/>
  <c r="N12" i="10"/>
  <c r="Q11" i="4"/>
  <c r="T10" i="4"/>
  <c r="AC10" i="4"/>
  <c r="AO14" i="19"/>
  <c r="AC18" i="19"/>
  <c r="AM14" i="19"/>
  <c r="AJ20" i="19"/>
  <c r="AU17" i="19"/>
  <c r="AL20" i="19"/>
  <c r="AV23" i="19"/>
  <c r="AJ23" i="19"/>
  <c r="AP24" i="19"/>
  <c r="X11" i="19"/>
  <c r="Z11" i="19"/>
  <c r="R13" i="19"/>
  <c r="T13" i="19"/>
  <c r="AG15" i="18"/>
  <c r="AD16" i="18"/>
  <c r="AF16" i="18"/>
  <c r="AI15" i="18"/>
  <c r="U11" i="18"/>
  <c r="W11" i="18"/>
  <c r="AP14" i="18"/>
  <c r="AR14" i="18"/>
  <c r="AA19" i="18"/>
  <c r="AC19" i="18"/>
  <c r="AC10" i="18"/>
  <c r="AA10" i="18"/>
  <c r="AY10" i="18"/>
  <c r="AO20" i="18"/>
  <c r="AM20" i="18"/>
  <c r="AO10" i="18"/>
  <c r="Q18" i="18"/>
  <c r="AM10" i="18"/>
  <c r="L11" i="18"/>
  <c r="T9" i="18"/>
  <c r="N11" i="18"/>
  <c r="W9" i="17"/>
  <c r="AO9" i="17"/>
  <c r="L10" i="17"/>
  <c r="AF11" i="17"/>
  <c r="T13" i="17"/>
  <c r="AO13" i="17"/>
  <c r="W13" i="17"/>
  <c r="AC11" i="13"/>
  <c r="Q11" i="13"/>
  <c r="R13" i="13"/>
  <c r="AJ13" i="13"/>
  <c r="Q13" i="13"/>
  <c r="AO13" i="13"/>
  <c r="Q9" i="10"/>
  <c r="T9" i="10"/>
  <c r="R10" i="10"/>
  <c r="AJ10" i="10"/>
  <c r="O13" i="10"/>
  <c r="Q13" i="10"/>
  <c r="R12" i="10"/>
  <c r="T12" i="10"/>
  <c r="W11" i="10"/>
  <c r="AJ11" i="10"/>
  <c r="G11" i="10"/>
  <c r="W10" i="6"/>
  <c r="AF10" i="6"/>
  <c r="Q9" i="4"/>
  <c r="AO22" i="19"/>
  <c r="BA18" i="19"/>
  <c r="AY14" i="19"/>
  <c r="AC22" i="19"/>
  <c r="BA14" i="19"/>
  <c r="AL14" i="19"/>
  <c r="AA17" i="19"/>
  <c r="BK17" i="19"/>
  <c r="AY13" i="19"/>
  <c r="BA13" i="19"/>
  <c r="X22" i="19"/>
  <c r="AG20" i="19"/>
  <c r="AI20" i="19"/>
  <c r="AU16" i="19"/>
  <c r="AP15" i="19"/>
  <c r="AR15" i="19"/>
  <c r="AD19" i="19"/>
  <c r="AF19" i="19"/>
  <c r="AC15" i="19"/>
  <c r="AF14" i="19"/>
  <c r="AL12" i="19"/>
  <c r="W17" i="19"/>
  <c r="U14" i="19"/>
  <c r="W14" i="19"/>
  <c r="AC12" i="19"/>
  <c r="AC10" i="19"/>
  <c r="AA10" i="19"/>
  <c r="O14" i="19"/>
  <c r="O20" i="18"/>
  <c r="Q20" i="18"/>
  <c r="AI15" i="17"/>
  <c r="R9" i="10"/>
  <c r="AG9" i="10"/>
  <c r="W10" i="10"/>
  <c r="AI10" i="10"/>
  <c r="U13" i="10"/>
  <c r="Q14" i="10"/>
  <c r="AD10" i="6"/>
  <c r="AM22" i="19"/>
  <c r="AX17" i="19"/>
  <c r="AL21" i="19"/>
  <c r="AC17" i="19"/>
  <c r="AJ14" i="19"/>
  <c r="BE20" i="19"/>
  <c r="AC20" i="19"/>
  <c r="AU14" i="19"/>
  <c r="AL19" i="19"/>
  <c r="AP17" i="19"/>
  <c r="AR17" i="19"/>
  <c r="AS23" i="19"/>
  <c r="BD20" i="19"/>
  <c r="AU23" i="19"/>
  <c r="BB14" i="19"/>
  <c r="AC23" i="19"/>
  <c r="BD14" i="19"/>
  <c r="BE21" i="19"/>
  <c r="BG21" i="19"/>
  <c r="AM24" i="19"/>
  <c r="BE18" i="19"/>
  <c r="BG18" i="19"/>
  <c r="AO24" i="19"/>
  <c r="BA12" i="19"/>
  <c r="U22" i="19"/>
  <c r="AA12" i="19"/>
  <c r="BD10" i="19"/>
  <c r="BB10" i="19"/>
  <c r="O23" i="19"/>
  <c r="AS10" i="19"/>
  <c r="AS21" i="19"/>
  <c r="AY18" i="19"/>
  <c r="AD23" i="19"/>
  <c r="Z15" i="19"/>
  <c r="BM15" i="19"/>
  <c r="E12" i="19"/>
  <c r="AR12" i="19"/>
  <c r="BG11" i="19"/>
  <c r="AU11" i="19"/>
  <c r="AM10" i="19"/>
  <c r="BD9" i="19"/>
  <c r="BB9" i="19"/>
  <c r="R12" i="18"/>
  <c r="T14" i="18"/>
  <c r="AR13" i="18"/>
  <c r="X18" i="18"/>
  <c r="AD9" i="18"/>
  <c r="AI12" i="20"/>
  <c r="AG12" i="20"/>
  <c r="AX12" i="20"/>
  <c r="AF17" i="20"/>
  <c r="AL15" i="20"/>
  <c r="AU15" i="20"/>
  <c r="AJ15" i="20"/>
  <c r="AD17" i="20"/>
  <c r="AO15" i="19"/>
  <c r="BD12" i="19"/>
  <c r="R12" i="19"/>
  <c r="U11" i="19"/>
  <c r="BK11" i="19"/>
  <c r="T12" i="19"/>
  <c r="BE10" i="19"/>
  <c r="AD10" i="19"/>
  <c r="AI9" i="19"/>
  <c r="AG9" i="19"/>
  <c r="U16" i="18"/>
  <c r="AY16" i="18"/>
  <c r="AI12" i="18"/>
  <c r="W16" i="18"/>
  <c r="AU10" i="18"/>
  <c r="O11" i="18"/>
  <c r="Q11" i="18"/>
  <c r="Q14" i="18"/>
  <c r="AD14" i="18"/>
  <c r="AF14" i="18"/>
  <c r="AC15" i="18"/>
  <c r="AS18" i="18"/>
  <c r="O18" i="18"/>
  <c r="R9" i="18"/>
  <c r="L16" i="20"/>
  <c r="W17" i="20"/>
  <c r="AS18" i="20"/>
  <c r="N11" i="4"/>
  <c r="L11" i="4"/>
  <c r="T12" i="4"/>
  <c r="BA21" i="19"/>
  <c r="AR18" i="19"/>
  <c r="AD18" i="19"/>
  <c r="AI17" i="19"/>
  <c r="Z16" i="19"/>
  <c r="AA15" i="19"/>
  <c r="X12" i="19"/>
  <c r="Z9" i="19"/>
  <c r="X9" i="19"/>
  <c r="AD20" i="18"/>
  <c r="AF20" i="18"/>
  <c r="AG12" i="18"/>
  <c r="AU17" i="18"/>
  <c r="AL20" i="18"/>
  <c r="AS17" i="18"/>
  <c r="AY17" i="18"/>
  <c r="F17" i="18"/>
  <c r="T10" i="18"/>
  <c r="AG14" i="18"/>
  <c r="AC16" i="18"/>
  <c r="AI14" i="18"/>
  <c r="AA16" i="18"/>
  <c r="AO16" i="18"/>
  <c r="AM16" i="18"/>
  <c r="L19" i="18"/>
  <c r="AR9" i="18"/>
  <c r="N19" i="18"/>
  <c r="L18" i="18"/>
  <c r="N18" i="18"/>
  <c r="AO9" i="18"/>
  <c r="AF14" i="20"/>
  <c r="AU14" i="20"/>
  <c r="AA15" i="20"/>
  <c r="AA16" i="20"/>
  <c r="T16" i="20"/>
  <c r="R16" i="20"/>
  <c r="AI11" i="20"/>
  <c r="AG11" i="20"/>
  <c r="AS11" i="20"/>
  <c r="F11" i="20"/>
  <c r="AL9" i="20"/>
  <c r="AJ9" i="20"/>
  <c r="N17" i="20"/>
  <c r="L17" i="20"/>
  <c r="AO11" i="20"/>
  <c r="T18" i="20"/>
  <c r="R18" i="20"/>
  <c r="AX15" i="19"/>
  <c r="X15" i="19"/>
  <c r="AI15" i="19"/>
  <c r="AG11" i="19"/>
  <c r="AI11" i="19"/>
  <c r="AC11" i="19"/>
  <c r="AV10" i="19"/>
  <c r="AU9" i="19"/>
  <c r="AS9" i="19"/>
  <c r="AU15" i="18"/>
  <c r="AC20" i="18"/>
  <c r="AA20" i="18"/>
  <c r="AG18" i="18"/>
  <c r="AP9" i="18"/>
  <c r="BA9" i="18"/>
  <c r="AM9" i="18"/>
  <c r="AU9" i="20"/>
  <c r="Z12" i="19"/>
  <c r="BG10" i="19"/>
  <c r="AX10" i="19"/>
  <c r="AO10" i="19"/>
  <c r="AF10" i="19"/>
  <c r="W10" i="19"/>
  <c r="N10" i="19"/>
  <c r="AR11" i="18"/>
  <c r="AI11" i="18"/>
  <c r="AP15" i="18"/>
  <c r="AU12" i="18"/>
  <c r="T12" i="18"/>
  <c r="AL12" i="18"/>
  <c r="AU19" i="18"/>
  <c r="AI19" i="18"/>
  <c r="W19" i="18"/>
  <c r="W10" i="18"/>
  <c r="AU18" i="18"/>
  <c r="AI18" i="18"/>
  <c r="AO12" i="20"/>
  <c r="AG13" i="20"/>
  <c r="X16" i="20"/>
  <c r="Q11" i="19"/>
  <c r="AP11" i="18"/>
  <c r="AS15" i="18"/>
  <c r="AJ12" i="18"/>
  <c r="AO17" i="18"/>
  <c r="AS14" i="18"/>
  <c r="O14" i="18"/>
  <c r="R14" i="18"/>
  <c r="N13" i="18"/>
  <c r="Z12" i="20"/>
  <c r="AM15" i="20"/>
  <c r="AG14" i="20"/>
  <c r="AS14" i="20"/>
  <c r="F14" i="20"/>
  <c r="N16" i="20"/>
  <c r="AI17" i="20"/>
  <c r="BA9" i="19"/>
  <c r="AO9" i="19"/>
  <c r="AF9" i="19"/>
  <c r="W9" i="19"/>
  <c r="Q9" i="19"/>
  <c r="AR16" i="18"/>
  <c r="AR20" i="18"/>
  <c r="AR17" i="18"/>
  <c r="AI17" i="18"/>
  <c r="AO14" i="18"/>
  <c r="Z14" i="18"/>
  <c r="AC13" i="18"/>
  <c r="AA18" i="18"/>
  <c r="AF9" i="20"/>
  <c r="AL10" i="20"/>
  <c r="Z10" i="20"/>
  <c r="AX10" i="20"/>
  <c r="AF11" i="20"/>
  <c r="AL16" i="20"/>
  <c r="Z17" i="20"/>
  <c r="N18" i="20"/>
  <c r="AV18" i="20"/>
  <c r="N12" i="19"/>
  <c r="AP16" i="18"/>
  <c r="AR12" i="18"/>
  <c r="G18" i="20"/>
  <c r="F12" i="17"/>
  <c r="F13" i="6"/>
  <c r="AY19" i="18"/>
  <c r="BB19" i="18"/>
  <c r="AA11" i="4"/>
  <c r="AD11" i="4"/>
  <c r="AY9" i="18"/>
  <c r="F9" i="18"/>
  <c r="BB9" i="18"/>
  <c r="G9" i="18"/>
  <c r="AM10" i="17"/>
  <c r="F10" i="17"/>
  <c r="AP10" i="17"/>
  <c r="G10" i="17"/>
  <c r="AR10" i="17"/>
  <c r="Z10" i="5"/>
  <c r="AC10" i="5"/>
  <c r="AO12" i="13"/>
  <c r="AL12" i="13"/>
  <c r="AO14" i="13"/>
  <c r="AL14" i="13"/>
  <c r="AU10" i="20"/>
  <c r="F10" i="20"/>
  <c r="AO12" i="17"/>
  <c r="AR12" i="17"/>
  <c r="BP17" i="19"/>
  <c r="BM9" i="19"/>
  <c r="BN9" i="19"/>
  <c r="BP9" i="19"/>
  <c r="AX16" i="20"/>
  <c r="AU16" i="20"/>
  <c r="BB14" i="18"/>
  <c r="AY14" i="18"/>
  <c r="F14" i="18"/>
  <c r="BP11" i="19"/>
  <c r="BN11" i="19"/>
  <c r="G11" i="19"/>
  <c r="BM11" i="19"/>
  <c r="F11" i="19"/>
  <c r="BA10" i="18"/>
  <c r="BB10" i="18"/>
  <c r="BD10" i="18"/>
  <c r="AC11" i="4"/>
  <c r="AF11" i="4"/>
  <c r="BK12" i="19"/>
  <c r="BK22" i="19"/>
  <c r="BN22" i="19"/>
  <c r="BP22" i="19"/>
  <c r="AF9" i="4"/>
  <c r="AC9" i="4"/>
  <c r="F9" i="4"/>
  <c r="AI11" i="10"/>
  <c r="AY15" i="18"/>
  <c r="BB15" i="18"/>
  <c r="BM21" i="19"/>
  <c r="BN21" i="19"/>
  <c r="BN18" i="19"/>
  <c r="G18" i="19"/>
  <c r="AA10" i="4"/>
  <c r="F10" i="4"/>
  <c r="AD10" i="4"/>
  <c r="AF10" i="4"/>
  <c r="F12" i="4"/>
  <c r="AL11" i="13"/>
  <c r="AO11" i="13"/>
  <c r="X10" i="5"/>
  <c r="AA10" i="5"/>
  <c r="G10" i="5"/>
  <c r="AL10" i="10"/>
  <c r="G10" i="10"/>
  <c r="AG12" i="6"/>
  <c r="G12" i="6"/>
  <c r="AD12" i="6"/>
  <c r="F12" i="6"/>
  <c r="AD9" i="4"/>
  <c r="G9" i="4"/>
  <c r="AI11" i="6"/>
  <c r="BB16" i="18"/>
  <c r="BP15" i="19"/>
  <c r="BP18" i="19"/>
  <c r="AV10" i="20"/>
  <c r="G10" i="20"/>
  <c r="AV14" i="20"/>
  <c r="G14" i="20"/>
  <c r="BD12" i="18"/>
  <c r="BA12" i="18"/>
  <c r="AS17" i="20"/>
  <c r="AV17" i="20"/>
  <c r="G17" i="20"/>
  <c r="BK18" i="19"/>
  <c r="F18" i="19"/>
  <c r="BM14" i="19"/>
  <c r="BA11" i="18"/>
  <c r="BD11" i="18"/>
  <c r="AI12" i="10"/>
  <c r="AL12" i="10"/>
  <c r="AP9" i="17"/>
  <c r="AM9" i="17"/>
  <c r="F9" i="17"/>
  <c r="AM13" i="13"/>
  <c r="G13" i="13"/>
  <c r="BM19" i="19"/>
  <c r="BP19" i="19"/>
  <c r="AM11" i="13"/>
  <c r="AJ11" i="13"/>
  <c r="F11" i="13"/>
  <c r="AO14" i="17"/>
  <c r="BD16" i="18"/>
  <c r="AV15" i="20"/>
  <c r="G15" i="20"/>
  <c r="BM12" i="19"/>
  <c r="BN12" i="19"/>
  <c r="G12" i="19"/>
  <c r="BP12" i="19"/>
  <c r="BD17" i="18"/>
  <c r="BN15" i="19"/>
  <c r="AU17" i="20"/>
  <c r="AX17" i="20"/>
  <c r="BB18" i="18"/>
  <c r="AY18" i="18"/>
  <c r="BK23" i="19"/>
  <c r="F23" i="19"/>
  <c r="BN23" i="19"/>
  <c r="BP23" i="19"/>
  <c r="AJ14" i="10"/>
  <c r="G14" i="10"/>
  <c r="AY20" i="18"/>
  <c r="F20" i="18"/>
  <c r="BB20" i="18"/>
  <c r="BM22" i="19"/>
  <c r="BD9" i="18"/>
  <c r="AG12" i="10"/>
  <c r="F12" i="10"/>
  <c r="AJ12" i="10"/>
  <c r="BD15" i="18"/>
  <c r="BA15" i="18"/>
  <c r="F11" i="10"/>
  <c r="AJ13" i="10"/>
  <c r="AG13" i="10"/>
  <c r="BM24" i="19"/>
  <c r="BP24" i="19"/>
  <c r="AM15" i="13"/>
  <c r="AJ15" i="13"/>
  <c r="BK19" i="19"/>
  <c r="F19" i="19"/>
  <c r="BN19" i="19"/>
  <c r="G19" i="19"/>
  <c r="AO10" i="13"/>
  <c r="F13" i="17"/>
  <c r="AG10" i="6"/>
  <c r="G10" i="6"/>
  <c r="AM14" i="17"/>
  <c r="F14" i="17"/>
  <c r="AP14" i="17"/>
  <c r="AX11" i="20"/>
  <c r="AS9" i="20"/>
  <c r="F9" i="20"/>
  <c r="AL13" i="13"/>
  <c r="F13" i="13"/>
  <c r="AG13" i="6"/>
  <c r="G13" i="6"/>
  <c r="AI14" i="10"/>
  <c r="F14" i="10"/>
  <c r="BD14" i="18"/>
  <c r="BA14" i="18"/>
  <c r="BK9" i="19"/>
  <c r="F9" i="19"/>
  <c r="BB12" i="18"/>
  <c r="G12" i="18"/>
  <c r="AY12" i="18"/>
  <c r="F12" i="18"/>
  <c r="F10" i="6"/>
  <c r="Z9" i="5"/>
  <c r="F9" i="5"/>
  <c r="AC9" i="5"/>
  <c r="AA9" i="5"/>
  <c r="G10" i="13"/>
  <c r="AI13" i="6"/>
  <c r="F16" i="17"/>
  <c r="AX18" i="20"/>
  <c r="AU18" i="20"/>
  <c r="F18" i="20"/>
  <c r="AU12" i="20"/>
  <c r="F12" i="20"/>
  <c r="BD19" i="18"/>
  <c r="BA19" i="18"/>
  <c r="BA16" i="18"/>
  <c r="BK14" i="19"/>
  <c r="BP14" i="19"/>
  <c r="BN14" i="19"/>
  <c r="BM17" i="19"/>
  <c r="F17" i="19"/>
  <c r="AL9" i="10"/>
  <c r="AI9" i="10"/>
  <c r="F9" i="10"/>
  <c r="AJ9" i="10"/>
  <c r="G9" i="10"/>
  <c r="AP13" i="17"/>
  <c r="G13" i="17"/>
  <c r="AY11" i="18"/>
  <c r="F11" i="18"/>
  <c r="BB11" i="18"/>
  <c r="G11" i="18"/>
  <c r="F10" i="18"/>
  <c r="BM13" i="19"/>
  <c r="BP13" i="19"/>
  <c r="F13" i="18"/>
  <c r="AG10" i="10"/>
  <c r="F10" i="10"/>
  <c r="G9" i="13"/>
  <c r="BK24" i="19"/>
  <c r="F24" i="19"/>
  <c r="BN24" i="19"/>
  <c r="BK15" i="19"/>
  <c r="F15" i="19"/>
  <c r="BK21" i="19"/>
  <c r="F21" i="19"/>
  <c r="AO15" i="13"/>
  <c r="AL15" i="13"/>
  <c r="AX14" i="20"/>
  <c r="AM15" i="17"/>
  <c r="F15" i="17"/>
  <c r="AP15" i="17"/>
  <c r="AR16" i="17"/>
  <c r="AV11" i="20"/>
  <c r="G11" i="20"/>
  <c r="AP16" i="17"/>
  <c r="G16" i="17"/>
  <c r="AS15" i="20"/>
  <c r="F15" i="20"/>
  <c r="BM16" i="19"/>
  <c r="F16" i="19"/>
  <c r="BP16" i="19"/>
  <c r="F16" i="18"/>
  <c r="BA18" i="18"/>
  <c r="BD18" i="18"/>
  <c r="BD20" i="18"/>
  <c r="BA20" i="18"/>
  <c r="AP12" i="17"/>
  <c r="G12" i="17"/>
  <c r="AR14" i="17"/>
  <c r="AS13" i="20"/>
  <c r="AV13" i="20"/>
  <c r="G13" i="20"/>
  <c r="BA13" i="18"/>
  <c r="BD13" i="18"/>
  <c r="BB13" i="18"/>
  <c r="G13" i="18"/>
  <c r="BN10" i="19"/>
  <c r="BM10" i="19"/>
  <c r="BP10" i="19"/>
  <c r="AC12" i="4"/>
  <c r="AF12" i="4"/>
  <c r="AD12" i="4"/>
  <c r="G12" i="4"/>
  <c r="AS16" i="20"/>
  <c r="F16" i="20"/>
  <c r="AV16" i="20"/>
  <c r="G16" i="20"/>
  <c r="BK10" i="19"/>
  <c r="F10" i="19"/>
  <c r="BK13" i="19"/>
  <c r="F13" i="19"/>
  <c r="BN13" i="19"/>
  <c r="G13" i="19"/>
  <c r="BN20" i="19"/>
  <c r="BM20" i="19"/>
  <c r="BP20" i="19"/>
  <c r="BK20" i="19"/>
  <c r="F20" i="19"/>
  <c r="AL13" i="10"/>
  <c r="AI13" i="10"/>
  <c r="BB17" i="18"/>
  <c r="AJ12" i="13"/>
  <c r="F12" i="13"/>
  <c r="AM12" i="13"/>
  <c r="G12" i="13"/>
  <c r="AJ14" i="13"/>
  <c r="F14" i="13"/>
  <c r="AM14" i="13"/>
  <c r="BP21" i="19"/>
  <c r="AM11" i="17"/>
  <c r="F11" i="17"/>
  <c r="AG11" i="6"/>
  <c r="G11" i="6"/>
  <c r="B11" i="6"/>
  <c r="AV12" i="20"/>
  <c r="G12" i="20"/>
  <c r="AR9" i="17"/>
  <c r="BN17" i="19"/>
  <c r="G17" i="19"/>
  <c r="AR15" i="17"/>
  <c r="BN16" i="19"/>
  <c r="G16" i="19"/>
  <c r="AX13" i="20"/>
  <c r="AU13" i="20"/>
  <c r="F13" i="20"/>
  <c r="B11" i="20"/>
  <c r="G14" i="19"/>
  <c r="G9" i="5"/>
  <c r="B13" i="6"/>
  <c r="B10" i="6"/>
  <c r="B9" i="6"/>
  <c r="G15" i="13"/>
  <c r="G20" i="18"/>
  <c r="F18" i="18"/>
  <c r="G9" i="17"/>
  <c r="G21" i="19"/>
  <c r="G9" i="19"/>
  <c r="F15" i="13"/>
  <c r="G18" i="18"/>
  <c r="B12" i="6"/>
  <c r="G20" i="19"/>
  <c r="G15" i="17"/>
  <c r="B15" i="17"/>
  <c r="F14" i="19"/>
  <c r="G12" i="10"/>
  <c r="B14" i="10"/>
  <c r="F17" i="20"/>
  <c r="B17" i="20"/>
  <c r="G15" i="18"/>
  <c r="B15" i="18"/>
  <c r="G22" i="19"/>
  <c r="G10" i="18"/>
  <c r="G14" i="18"/>
  <c r="B13" i="18"/>
  <c r="F11" i="4"/>
  <c r="G10" i="19"/>
  <c r="B10" i="19"/>
  <c r="G11" i="4"/>
  <c r="G24" i="19"/>
  <c r="B24" i="19"/>
  <c r="F13" i="10"/>
  <c r="G16" i="18"/>
  <c r="B10" i="5"/>
  <c r="G10" i="4"/>
  <c r="B10" i="4"/>
  <c r="F15" i="18"/>
  <c r="F22" i="19"/>
  <c r="G19" i="18"/>
  <c r="C11" i="6"/>
  <c r="G11" i="13"/>
  <c r="B11" i="13"/>
  <c r="G17" i="18"/>
  <c r="B17" i="19"/>
  <c r="G14" i="13"/>
  <c r="G14" i="17"/>
  <c r="B12" i="17"/>
  <c r="G13" i="10"/>
  <c r="B13" i="10"/>
  <c r="G23" i="19"/>
  <c r="G15" i="19"/>
  <c r="B13" i="13"/>
  <c r="F10" i="5"/>
  <c r="F12" i="19"/>
  <c r="F19" i="18"/>
  <c r="B11" i="10"/>
  <c r="AY17" i="20"/>
  <c r="C12" i="6"/>
  <c r="AJ12" i="6"/>
  <c r="B15" i="19"/>
  <c r="B17" i="18"/>
  <c r="B13" i="20"/>
  <c r="AD10" i="5"/>
  <c r="B13" i="19"/>
  <c r="B12" i="18"/>
  <c r="B18" i="18"/>
  <c r="B10" i="20"/>
  <c r="AJ10" i="6"/>
  <c r="C10" i="6"/>
  <c r="B16" i="20"/>
  <c r="B9" i="4"/>
  <c r="B21" i="19"/>
  <c r="B23" i="19"/>
  <c r="B18" i="20"/>
  <c r="B9" i="20"/>
  <c r="B16" i="18"/>
  <c r="B11" i="4"/>
  <c r="B9" i="17"/>
  <c r="B11" i="17"/>
  <c r="C13" i="6"/>
  <c r="AJ13" i="6"/>
  <c r="B12" i="13"/>
  <c r="B14" i="20"/>
  <c r="B18" i="19"/>
  <c r="B10" i="17"/>
  <c r="B19" i="18"/>
  <c r="B15" i="20"/>
  <c r="B14" i="18"/>
  <c r="B12" i="10"/>
  <c r="B12" i="4"/>
  <c r="B10" i="13"/>
  <c r="B9" i="5"/>
  <c r="B11" i="5"/>
  <c r="B12" i="20"/>
  <c r="B9" i="13"/>
  <c r="H12" i="6"/>
  <c r="H13" i="6"/>
  <c r="C9" i="6"/>
  <c r="AJ9" i="6"/>
  <c r="H10" i="6"/>
  <c r="H9" i="6"/>
  <c r="H11" i="6"/>
  <c r="B14" i="17"/>
  <c r="B12" i="19"/>
  <c r="BQ17" i="19"/>
  <c r="B10" i="18"/>
  <c r="B20" i="19"/>
  <c r="B11" i="18"/>
  <c r="B20" i="18"/>
  <c r="B14" i="19"/>
  <c r="B9" i="18"/>
  <c r="C13" i="18"/>
  <c r="B16" i="17"/>
  <c r="B14" i="13"/>
  <c r="AJ11" i="6"/>
  <c r="B19" i="19"/>
  <c r="B13" i="17"/>
  <c r="B22" i="19"/>
  <c r="B9" i="10"/>
  <c r="AM14" i="10"/>
  <c r="B16" i="19"/>
  <c r="B9" i="19"/>
  <c r="BQ10" i="19"/>
  <c r="B15" i="13"/>
  <c r="B11" i="19"/>
  <c r="B10" i="10"/>
  <c r="AM13" i="10"/>
  <c r="I10" i="6"/>
  <c r="J10" i="6"/>
  <c r="AA18" i="6"/>
  <c r="AP12" i="13"/>
  <c r="C12" i="13"/>
  <c r="C11" i="19"/>
  <c r="BQ11" i="19"/>
  <c r="C13" i="17"/>
  <c r="AS13" i="17"/>
  <c r="AS15" i="17"/>
  <c r="BQ14" i="19"/>
  <c r="C14" i="19"/>
  <c r="AP11" i="13"/>
  <c r="H14" i="13"/>
  <c r="H15" i="13"/>
  <c r="H12" i="13"/>
  <c r="AP9" i="13"/>
  <c r="C9" i="13"/>
  <c r="H11" i="13"/>
  <c r="H13" i="13"/>
  <c r="H9" i="13"/>
  <c r="H10" i="13"/>
  <c r="C12" i="10"/>
  <c r="AM12" i="10"/>
  <c r="C15" i="18"/>
  <c r="H16" i="20"/>
  <c r="AY9" i="20"/>
  <c r="C9" i="20"/>
  <c r="H12" i="20"/>
  <c r="H17" i="20"/>
  <c r="H10" i="20"/>
  <c r="H15" i="20"/>
  <c r="H18" i="20"/>
  <c r="H11" i="20"/>
  <c r="H13" i="20"/>
  <c r="H14" i="20"/>
  <c r="H9" i="20"/>
  <c r="C10" i="19"/>
  <c r="C10" i="20"/>
  <c r="AY10" i="20"/>
  <c r="AY13" i="20"/>
  <c r="C13" i="20"/>
  <c r="C17" i="19"/>
  <c r="C17" i="20"/>
  <c r="BQ22" i="19"/>
  <c r="C22" i="19"/>
  <c r="BQ18" i="19"/>
  <c r="C18" i="19"/>
  <c r="AP15" i="13"/>
  <c r="C15" i="13"/>
  <c r="C19" i="19"/>
  <c r="BQ19" i="19"/>
  <c r="C15" i="17"/>
  <c r="C20" i="18"/>
  <c r="BE20" i="18"/>
  <c r="C11" i="13"/>
  <c r="C12" i="20"/>
  <c r="AY12" i="20"/>
  <c r="BE14" i="18"/>
  <c r="C14" i="18"/>
  <c r="BE15" i="18"/>
  <c r="AY18" i="20"/>
  <c r="C18" i="20"/>
  <c r="C18" i="18"/>
  <c r="BE18" i="18"/>
  <c r="BE17" i="18"/>
  <c r="C17" i="18"/>
  <c r="AY11" i="20"/>
  <c r="BE13" i="18"/>
  <c r="C10" i="10"/>
  <c r="AM10" i="10"/>
  <c r="C12" i="4"/>
  <c r="AG12" i="4"/>
  <c r="H18" i="19"/>
  <c r="C9" i="19"/>
  <c r="H16" i="19"/>
  <c r="H10" i="19"/>
  <c r="H15" i="19"/>
  <c r="H20" i="19"/>
  <c r="H21" i="19"/>
  <c r="H17" i="19"/>
  <c r="H23" i="19"/>
  <c r="H19" i="19"/>
  <c r="H24" i="19"/>
  <c r="H14" i="19"/>
  <c r="H11" i="19"/>
  <c r="BQ9" i="19"/>
  <c r="H13" i="19"/>
  <c r="H22" i="19"/>
  <c r="H12" i="19"/>
  <c r="H9" i="19"/>
  <c r="AG10" i="4"/>
  <c r="C14" i="17"/>
  <c r="AS14" i="17"/>
  <c r="I13" i="6"/>
  <c r="J13" i="6"/>
  <c r="AA24" i="6"/>
  <c r="AD11" i="5"/>
  <c r="C11" i="5"/>
  <c r="AY15" i="20"/>
  <c r="C15" i="20"/>
  <c r="C13" i="13"/>
  <c r="AS11" i="17"/>
  <c r="C11" i="17"/>
  <c r="BQ23" i="19"/>
  <c r="C23" i="19"/>
  <c r="AG9" i="4"/>
  <c r="H10" i="4"/>
  <c r="C9" i="4"/>
  <c r="H11" i="4"/>
  <c r="H12" i="4"/>
  <c r="H9" i="4"/>
  <c r="C12" i="18"/>
  <c r="BE12" i="18"/>
  <c r="BQ15" i="19"/>
  <c r="C15" i="19"/>
  <c r="C11" i="20"/>
  <c r="H19" i="18"/>
  <c r="H13" i="18"/>
  <c r="H14" i="18"/>
  <c r="H16" i="18"/>
  <c r="H18" i="18"/>
  <c r="H10" i="18"/>
  <c r="H20" i="18"/>
  <c r="C9" i="18"/>
  <c r="H11" i="18"/>
  <c r="BE9" i="18"/>
  <c r="H15" i="18"/>
  <c r="H12" i="18"/>
  <c r="H9" i="18"/>
  <c r="H17" i="18"/>
  <c r="BQ24" i="19"/>
  <c r="BE16" i="18"/>
  <c r="C16" i="18"/>
  <c r="BQ16" i="19"/>
  <c r="C16" i="19"/>
  <c r="C14" i="13"/>
  <c r="AP14" i="13"/>
  <c r="C10" i="4"/>
  <c r="BQ20" i="19"/>
  <c r="C20" i="19"/>
  <c r="I11" i="6"/>
  <c r="J11" i="6"/>
  <c r="AA20" i="6"/>
  <c r="I12" i="6"/>
  <c r="J12" i="6"/>
  <c r="AA22" i="6"/>
  <c r="H10" i="5"/>
  <c r="AD9" i="5"/>
  <c r="C9" i="5"/>
  <c r="H11" i="5"/>
  <c r="H9" i="5"/>
  <c r="C19" i="18"/>
  <c r="BE19" i="18"/>
  <c r="AP13" i="13"/>
  <c r="H11" i="17"/>
  <c r="H10" i="17"/>
  <c r="H12" i="17"/>
  <c r="AS9" i="17"/>
  <c r="H9" i="17"/>
  <c r="H14" i="17"/>
  <c r="H13" i="17"/>
  <c r="C9" i="17"/>
  <c r="H15" i="17"/>
  <c r="H16" i="17"/>
  <c r="AM11" i="10"/>
  <c r="AY16" i="20"/>
  <c r="C16" i="20"/>
  <c r="C13" i="19"/>
  <c r="BQ13" i="19"/>
  <c r="AS12" i="17"/>
  <c r="C12" i="19"/>
  <c r="BQ12" i="19"/>
  <c r="C21" i="19"/>
  <c r="BQ21" i="19"/>
  <c r="C11" i="18"/>
  <c r="BE11" i="18"/>
  <c r="AM9" i="10"/>
  <c r="H11" i="10"/>
  <c r="H9" i="10"/>
  <c r="C9" i="10"/>
  <c r="H14" i="10"/>
  <c r="H12" i="10"/>
  <c r="H10" i="10"/>
  <c r="H13" i="10"/>
  <c r="C13" i="10"/>
  <c r="C16" i="17"/>
  <c r="AS16" i="17"/>
  <c r="C10" i="18"/>
  <c r="BE10" i="18"/>
  <c r="I9" i="6"/>
  <c r="J9" i="6"/>
  <c r="AA16" i="6"/>
  <c r="C24" i="19"/>
  <c r="C10" i="13"/>
  <c r="AP10" i="13"/>
  <c r="C10" i="17"/>
  <c r="AS10" i="17"/>
  <c r="C14" i="20"/>
  <c r="AY14" i="20"/>
  <c r="AG11" i="4"/>
  <c r="C11" i="4"/>
  <c r="C11" i="10"/>
  <c r="C10" i="5"/>
  <c r="C14" i="10"/>
  <c r="C12" i="17"/>
  <c r="I13" i="10"/>
  <c r="J13" i="10"/>
  <c r="AA25" i="10"/>
  <c r="I10" i="18"/>
  <c r="J10" i="18"/>
  <c r="AJ24" i="18"/>
  <c r="I11" i="19"/>
  <c r="J11" i="19"/>
  <c r="AS30" i="19"/>
  <c r="J10" i="10"/>
  <c r="AA19" i="10"/>
  <c r="I10" i="10"/>
  <c r="I9" i="17"/>
  <c r="J9" i="17"/>
  <c r="AG19" i="17"/>
  <c r="J10" i="5"/>
  <c r="W16" i="5"/>
  <c r="I10" i="5"/>
  <c r="I15" i="18"/>
  <c r="J15" i="18"/>
  <c r="AJ33" i="18"/>
  <c r="J18" i="18"/>
  <c r="AJ37" i="18"/>
  <c r="I18" i="18"/>
  <c r="J11" i="4"/>
  <c r="X19" i="4"/>
  <c r="I11" i="4"/>
  <c r="I9" i="19"/>
  <c r="J9" i="19"/>
  <c r="AS27" i="19"/>
  <c r="J14" i="19"/>
  <c r="AS34" i="19"/>
  <c r="I14" i="19"/>
  <c r="I20" i="19"/>
  <c r="J20" i="19"/>
  <c r="AS43" i="19"/>
  <c r="J9" i="20"/>
  <c r="AD21" i="20"/>
  <c r="I9" i="20"/>
  <c r="J10" i="20"/>
  <c r="AD22" i="20"/>
  <c r="I10" i="20"/>
  <c r="I11" i="13"/>
  <c r="J11" i="13"/>
  <c r="AD22" i="13"/>
  <c r="J12" i="10"/>
  <c r="AA23" i="10"/>
  <c r="I12" i="10"/>
  <c r="I15" i="19"/>
  <c r="J15" i="19"/>
  <c r="AS36" i="19"/>
  <c r="I14" i="10"/>
  <c r="J14" i="10"/>
  <c r="AA27" i="10"/>
  <c r="I15" i="17"/>
  <c r="J15" i="17"/>
  <c r="AG31" i="17"/>
  <c r="I12" i="17"/>
  <c r="J12" i="17"/>
  <c r="AG25" i="17"/>
  <c r="I9" i="5"/>
  <c r="J9" i="5"/>
  <c r="W14" i="5"/>
  <c r="I11" i="18"/>
  <c r="J11" i="18"/>
  <c r="AJ27" i="18"/>
  <c r="I14" i="18"/>
  <c r="J14" i="18"/>
  <c r="AJ31" i="18"/>
  <c r="J10" i="4"/>
  <c r="X17" i="4"/>
  <c r="I10" i="4"/>
  <c r="I22" i="19"/>
  <c r="J22" i="19"/>
  <c r="AS46" i="19"/>
  <c r="I19" i="19"/>
  <c r="J19" i="19"/>
  <c r="AS42" i="19"/>
  <c r="I10" i="19"/>
  <c r="J10" i="19"/>
  <c r="AS28" i="19"/>
  <c r="I13" i="20"/>
  <c r="J13" i="20"/>
  <c r="AD27" i="20"/>
  <c r="I12" i="20"/>
  <c r="J12" i="20"/>
  <c r="AD25" i="20"/>
  <c r="I16" i="17"/>
  <c r="J16" i="17"/>
  <c r="AG33" i="17"/>
  <c r="I24" i="19"/>
  <c r="J24" i="19"/>
  <c r="AS49" i="19"/>
  <c r="I14" i="20"/>
  <c r="J14" i="20"/>
  <c r="AD28" i="20"/>
  <c r="J10" i="17"/>
  <c r="AG21" i="17"/>
  <c r="I10" i="17"/>
  <c r="J11" i="5"/>
  <c r="I11" i="5"/>
  <c r="I17" i="18"/>
  <c r="J17" i="18"/>
  <c r="AJ36" i="18"/>
  <c r="I13" i="18"/>
  <c r="J13" i="18"/>
  <c r="AJ30" i="18"/>
  <c r="I13" i="19"/>
  <c r="J13" i="19"/>
  <c r="AS33" i="19"/>
  <c r="J23" i="19"/>
  <c r="AS48" i="19"/>
  <c r="I23" i="19"/>
  <c r="I16" i="19"/>
  <c r="J16" i="19"/>
  <c r="AS37" i="19"/>
  <c r="I11" i="20"/>
  <c r="J11" i="20"/>
  <c r="AD24" i="20"/>
  <c r="J10" i="13"/>
  <c r="AD20" i="13"/>
  <c r="I10" i="13"/>
  <c r="I12" i="13"/>
  <c r="J12" i="13"/>
  <c r="AD24" i="13"/>
  <c r="J16" i="18"/>
  <c r="AJ34" i="18"/>
  <c r="I16" i="18"/>
  <c r="I12" i="19"/>
  <c r="J12" i="19"/>
  <c r="AS31" i="19"/>
  <c r="I17" i="20"/>
  <c r="J17" i="20"/>
  <c r="AD33" i="20"/>
  <c r="J9" i="10"/>
  <c r="AA17" i="10"/>
  <c r="I9" i="10"/>
  <c r="I13" i="17"/>
  <c r="J13" i="17"/>
  <c r="AG27" i="17"/>
  <c r="I11" i="17"/>
  <c r="J11" i="17"/>
  <c r="AG23" i="17"/>
  <c r="I9" i="18"/>
  <c r="J9" i="18"/>
  <c r="AJ23" i="18"/>
  <c r="I20" i="18"/>
  <c r="J20" i="18"/>
  <c r="AJ40" i="18"/>
  <c r="I19" i="18"/>
  <c r="J19" i="18"/>
  <c r="AJ39" i="18"/>
  <c r="J9" i="4"/>
  <c r="X15" i="4"/>
  <c r="I9" i="4"/>
  <c r="I17" i="19"/>
  <c r="J17" i="19"/>
  <c r="AS39" i="19"/>
  <c r="I18" i="20"/>
  <c r="J18" i="20"/>
  <c r="AD34" i="20"/>
  <c r="J9" i="13"/>
  <c r="AD18" i="13"/>
  <c r="I9" i="13"/>
  <c r="J15" i="13"/>
  <c r="AD30" i="13"/>
  <c r="I15" i="13"/>
  <c r="I11" i="10"/>
  <c r="J11" i="10"/>
  <c r="AA21" i="10"/>
  <c r="I14" i="17"/>
  <c r="J14" i="17"/>
  <c r="AG29" i="17"/>
  <c r="I12" i="18"/>
  <c r="J12" i="18"/>
  <c r="AJ28" i="18"/>
  <c r="J12" i="4"/>
  <c r="X21" i="4"/>
  <c r="I12" i="4"/>
  <c r="I21" i="19"/>
  <c r="J21" i="19"/>
  <c r="AS45" i="19"/>
  <c r="I18" i="19"/>
  <c r="J18" i="19"/>
  <c r="AS40" i="19"/>
  <c r="I15" i="20"/>
  <c r="J15" i="20"/>
  <c r="AD30" i="20"/>
  <c r="I16" i="20"/>
  <c r="J16" i="20"/>
  <c r="AD31" i="20"/>
  <c r="I13" i="13"/>
  <c r="J13" i="13"/>
  <c r="AD26" i="13"/>
  <c r="J14" i="13"/>
  <c r="AD28" i="13"/>
  <c r="I14" i="13"/>
</calcChain>
</file>

<file path=xl/sharedStrings.xml><?xml version="1.0" encoding="utf-8"?>
<sst xmlns="http://schemas.openxmlformats.org/spreadsheetml/2006/main" count="1432" uniqueCount="99">
  <si>
    <t xml:space="preserve">Jeder gegen Jeden (4) </t>
  </si>
  <si>
    <t>1. Satz</t>
  </si>
  <si>
    <t>2. Satz</t>
  </si>
  <si>
    <t>3. Satz</t>
  </si>
  <si>
    <t>Sätze</t>
  </si>
  <si>
    <t>Tomy</t>
  </si>
  <si>
    <t>Satz-
punkte</t>
  </si>
  <si>
    <t>Spiele</t>
  </si>
  <si>
    <t>Platz</t>
  </si>
  <si>
    <t>:</t>
  </si>
  <si>
    <t>Sieger</t>
  </si>
  <si>
    <t>Teilnehmer 1:</t>
  </si>
  <si>
    <t>2. Platz</t>
  </si>
  <si>
    <t>Teilnehmer 2:</t>
  </si>
  <si>
    <t>3. Platz</t>
  </si>
  <si>
    <t>Teilnehmer 3:</t>
  </si>
  <si>
    <t>4. Platz</t>
  </si>
  <si>
    <t>Teilnehmer 4:</t>
  </si>
  <si>
    <t xml:space="preserve">Jeder gegen Jeden (3) </t>
  </si>
  <si>
    <t>aa</t>
  </si>
  <si>
    <t>bb</t>
  </si>
  <si>
    <t>cc</t>
  </si>
  <si>
    <t>Punkte</t>
  </si>
  <si>
    <t>dd</t>
  </si>
  <si>
    <t>Teilnehmer 5:</t>
  </si>
  <si>
    <t>5. Platz</t>
  </si>
  <si>
    <t>ee</t>
  </si>
  <si>
    <t>Teilnehmer 6:</t>
  </si>
  <si>
    <t>4.Platz</t>
  </si>
  <si>
    <t>5.Platz</t>
  </si>
  <si>
    <t>6.Platz</t>
  </si>
  <si>
    <t>6. Platz</t>
  </si>
  <si>
    <t>ff</t>
  </si>
  <si>
    <t>7. Platz</t>
  </si>
  <si>
    <t>Teilnehmer 7:</t>
  </si>
  <si>
    <t>Teilnehmer 8:</t>
  </si>
  <si>
    <t>8. Platz</t>
  </si>
  <si>
    <t>gg</t>
  </si>
  <si>
    <t>hh</t>
  </si>
  <si>
    <t>4. Satz</t>
  </si>
  <si>
    <t>5. Satz</t>
  </si>
  <si>
    <t>Runde 1</t>
  </si>
  <si>
    <t>Runde 3</t>
  </si>
  <si>
    <t>Runde 5</t>
  </si>
  <si>
    <t>Runde 7</t>
  </si>
  <si>
    <t>Runde 9</t>
  </si>
  <si>
    <t>Runde 11</t>
  </si>
  <si>
    <t>2. Pl.</t>
  </si>
  <si>
    <t>Runde 2</t>
  </si>
  <si>
    <t>Runde 4</t>
  </si>
  <si>
    <t>Runde 6</t>
  </si>
  <si>
    <t>Runde 8</t>
  </si>
  <si>
    <t>Runde 10</t>
  </si>
  <si>
    <t>3. Pl.</t>
  </si>
  <si>
    <t>4. Pl.</t>
  </si>
  <si>
    <t>5. Pl.</t>
  </si>
  <si>
    <t>6. Pl.</t>
  </si>
  <si>
    <t>7. Pl.</t>
  </si>
  <si>
    <t>8. Pl.</t>
  </si>
  <si>
    <t>Teilnehmer 9:</t>
  </si>
  <si>
    <t>ii</t>
  </si>
  <si>
    <t>9. Pl.</t>
  </si>
  <si>
    <t>Teilnehmer 10:</t>
  </si>
  <si>
    <t>jj</t>
  </si>
  <si>
    <t>10. Pl.</t>
  </si>
  <si>
    <t>Teilnehmer 11:</t>
  </si>
  <si>
    <t>kk</t>
  </si>
  <si>
    <t>11. Pl.</t>
  </si>
  <si>
    <t>Teilnehmer 12:</t>
  </si>
  <si>
    <t>ll</t>
  </si>
  <si>
    <t>12. Pl.</t>
  </si>
  <si>
    <t>Teilnehmer</t>
  </si>
  <si>
    <t>Runde 13</t>
  </si>
  <si>
    <t>Runde 15</t>
  </si>
  <si>
    <t xml:space="preserve">  </t>
  </si>
  <si>
    <t>Runde 12</t>
  </si>
  <si>
    <t>Runde 14</t>
  </si>
  <si>
    <t>Teilnehmer 13:</t>
  </si>
  <si>
    <t>mm</t>
  </si>
  <si>
    <t>13. Pl.</t>
  </si>
  <si>
    <t>Teilnehmer 14:</t>
  </si>
  <si>
    <t>nn</t>
  </si>
  <si>
    <t>14. Pl.</t>
  </si>
  <si>
    <t>Teilnehmer 15:</t>
  </si>
  <si>
    <t>oo</t>
  </si>
  <si>
    <t>15. Pl.</t>
  </si>
  <si>
    <t>Teilnehmer 16:</t>
  </si>
  <si>
    <t>pp</t>
  </si>
  <si>
    <t>16. Pl.</t>
  </si>
  <si>
    <r>
      <rPr>
        <sz val="11"/>
        <color indexed="8"/>
        <rFont val="Arial"/>
        <family val="2"/>
      </rPr>
      <t>Satz-
punkte</t>
    </r>
  </si>
  <si>
    <t>Diff</t>
  </si>
  <si>
    <t xml:space="preserve">Jeder gegen Jeden (5) </t>
  </si>
  <si>
    <t xml:space="preserve">Jeder gegen Jeden (6) </t>
  </si>
  <si>
    <t xml:space="preserve">Jeder gegen Jeden (7) </t>
  </si>
  <si>
    <t xml:space="preserve">Jeder gegen Jeden (8) </t>
  </si>
  <si>
    <t xml:space="preserve">Jeder gegen Jeden (10) </t>
  </si>
  <si>
    <t xml:space="preserve">Jeder gegen Jeden (12) </t>
  </si>
  <si>
    <t xml:space="preserve">Jeder gegen Jeden (16) </t>
  </si>
  <si>
    <t>© Deutscher Tennis Bund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</si>
</sst>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\:mm"/>
  </numFmts>
  <fonts count="30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26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10"/>
      <name val="Arial"/>
      <family val="2"/>
    </font>
    <font>
      <b/>
      <sz val="14"/>
      <color indexed="10"/>
      <name val="Arial"/>
      <family val="2"/>
    </font>
    <font>
      <b/>
      <sz val="26"/>
      <color indexed="8"/>
      <name val="Tahoma"/>
      <family val="2"/>
    </font>
    <font>
      <sz val="10"/>
      <name val="Tahoma"/>
      <family val="2"/>
    </font>
    <font>
      <b/>
      <sz val="2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41"/>
      </patternFill>
    </fill>
    <fill>
      <patternFill patternType="solid">
        <fgColor indexed="41"/>
        <bgColor indexed="29"/>
      </patternFill>
    </fill>
    <fill>
      <patternFill patternType="solid">
        <fgColor indexed="43"/>
        <bgColor indexed="27"/>
      </patternFill>
    </fill>
    <fill>
      <patternFill patternType="solid">
        <fgColor indexed="42"/>
        <bgColor indexed="31"/>
      </patternFill>
    </fill>
    <fill>
      <patternFill patternType="solid">
        <fgColor indexed="22"/>
        <bgColor indexed="29"/>
      </patternFill>
    </fill>
    <fill>
      <patternFill patternType="solid">
        <fgColor indexed="11"/>
        <bgColor indexed="26"/>
      </patternFill>
    </fill>
    <fill>
      <patternFill patternType="solid">
        <fgColor indexed="43"/>
        <bgColor indexed="49"/>
      </patternFill>
    </fill>
    <fill>
      <patternFill patternType="solid">
        <fgColor indexed="42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6"/>
      </patternFill>
    </fill>
    <fill>
      <patternFill patternType="solid">
        <fgColor indexed="44"/>
        <bgColor indexed="26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15"/>
      </patternFill>
    </fill>
    <fill>
      <patternFill patternType="solid">
        <fgColor indexed="41"/>
        <bgColor indexed="57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2"/>
      </patternFill>
    </fill>
    <fill>
      <patternFill patternType="solid">
        <fgColor indexed="41"/>
        <bgColor indexed="22"/>
      </patternFill>
    </fill>
    <fill>
      <patternFill patternType="solid">
        <fgColor indexed="9"/>
        <bgColor indexed="39"/>
      </patternFill>
    </fill>
    <fill>
      <patternFill patternType="solid">
        <fgColor indexed="9"/>
        <bgColor indexed="21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31"/>
      </patternFill>
    </fill>
    <fill>
      <patternFill patternType="solid">
        <fgColor indexed="15"/>
        <bgColor indexed="31"/>
      </patternFill>
    </fill>
    <fill>
      <patternFill patternType="solid">
        <fgColor indexed="15"/>
        <bgColor indexed="26"/>
      </patternFill>
    </fill>
    <fill>
      <patternFill patternType="solid">
        <fgColor indexed="15"/>
        <bgColor indexed="34"/>
      </patternFill>
    </fill>
    <fill>
      <patternFill patternType="solid">
        <fgColor indexed="15"/>
        <bgColor indexed="35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39"/>
      </patternFill>
    </fill>
    <fill>
      <patternFill patternType="solid">
        <fgColor indexed="13"/>
        <bgColor indexed="21"/>
      </patternFill>
    </fill>
    <fill>
      <patternFill patternType="solid">
        <fgColor indexed="13"/>
        <bgColor indexed="37"/>
      </patternFill>
    </fill>
  </fills>
  <borders count="1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23" fillId="0" borderId="0"/>
  </cellStyleXfs>
  <cellXfs count="65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" fontId="11" fillId="8" borderId="10" xfId="0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" fontId="11" fillId="8" borderId="8" xfId="0" applyNumberFormat="1" applyFont="1" applyFill="1" applyBorder="1" applyAlignment="1">
      <alignment horizontal="center" vertical="center"/>
    </xf>
    <xf numFmtId="1" fontId="11" fillId="8" borderId="9" xfId="0" applyNumberFormat="1" applyFont="1" applyFill="1" applyBorder="1" applyAlignment="1">
      <alignment horizontal="center" vertical="center"/>
    </xf>
    <xf numFmtId="1" fontId="11" fillId="8" borderId="11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" fontId="7" fillId="10" borderId="15" xfId="0" applyNumberFormat="1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1" fontId="7" fillId="10" borderId="13" xfId="0" applyNumberFormat="1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20" fontId="10" fillId="8" borderId="13" xfId="0" applyNumberFormat="1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" fontId="11" fillId="8" borderId="16" xfId="0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1" fontId="11" fillId="8" borderId="18" xfId="0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11" fillId="8" borderId="19" xfId="0" applyNumberFormat="1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1" fontId="7" fillId="10" borderId="1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20" fontId="10" fillId="8" borderId="17" xfId="0" applyNumberFormat="1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1" fontId="11" fillId="8" borderId="17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1" fontId="11" fillId="8" borderId="24" xfId="0" applyNumberFormat="1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1" fontId="11" fillId="8" borderId="26" xfId="0" applyNumberFormat="1" applyFont="1" applyFill="1" applyBorder="1" applyAlignment="1">
      <alignment horizontal="center" vertical="center"/>
    </xf>
    <xf numFmtId="1" fontId="11" fillId="8" borderId="27" xfId="0" applyNumberFormat="1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1" fontId="11" fillId="8" borderId="29" xfId="0" applyNumberFormat="1" applyFont="1" applyFill="1" applyBorder="1" applyAlignment="1">
      <alignment horizontal="center" vertical="center"/>
    </xf>
    <xf numFmtId="1" fontId="11" fillId="8" borderId="30" xfId="0" applyNumberFormat="1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1" fontId="7" fillId="10" borderId="30" xfId="0" applyNumberFormat="1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/>
    </xf>
    <xf numFmtId="1" fontId="7" fillId="10" borderId="25" xfId="0" applyNumberFormat="1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20" fontId="10" fillId="8" borderId="25" xfId="0" applyNumberFormat="1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2" fillId="2" borderId="28" xfId="0" applyFont="1" applyFill="1" applyBorder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" fontId="4" fillId="2" borderId="34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2" fillId="11" borderId="38" xfId="0" applyFont="1" applyFill="1" applyBorder="1" applyAlignment="1">
      <alignment horizontal="center" vertical="center"/>
    </xf>
    <xf numFmtId="0" fontId="12" fillId="11" borderId="35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12" fillId="11" borderId="39" xfId="0" applyFont="1" applyFill="1" applyBorder="1" applyAlignment="1">
      <alignment horizontal="center" vertical="center"/>
    </xf>
    <xf numFmtId="0" fontId="12" fillId="11" borderId="40" xfId="0" applyFont="1" applyFill="1" applyBorder="1" applyAlignment="1">
      <alignment horizontal="center" vertical="center"/>
    </xf>
    <xf numFmtId="0" fontId="12" fillId="11" borderId="41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1" fontId="10" fillId="8" borderId="17" xfId="0" applyNumberFormat="1" applyFont="1" applyFill="1" applyBorder="1" applyAlignment="1">
      <alignment horizontal="center" vertical="center"/>
    </xf>
    <xf numFmtId="1" fontId="10" fillId="8" borderId="25" xfId="0" applyNumberFormat="1" applyFont="1" applyFill="1" applyBorder="1" applyAlignment="1">
      <alignment horizontal="center" vertical="center"/>
    </xf>
    <xf numFmtId="1" fontId="11" fillId="8" borderId="25" xfId="0" applyNumberFormat="1" applyFont="1" applyFill="1" applyBorder="1" applyAlignment="1">
      <alignment horizontal="center" vertical="center"/>
    </xf>
    <xf numFmtId="1" fontId="7" fillId="10" borderId="14" xfId="0" applyNumberFormat="1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1" fontId="7" fillId="10" borderId="18" xfId="0" applyNumberFormat="1" applyFont="1" applyFill="1" applyBorder="1" applyAlignment="1">
      <alignment horizontal="center" vertical="center"/>
    </xf>
    <xf numFmtId="1" fontId="7" fillId="10" borderId="26" xfId="0" applyNumberFormat="1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1" fontId="11" fillId="8" borderId="44" xfId="0" applyNumberFormat="1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1" fontId="11" fillId="8" borderId="22" xfId="0" applyNumberFormat="1" applyFont="1" applyFill="1" applyBorder="1" applyAlignment="1">
      <alignment horizontal="center" vertical="center"/>
    </xf>
    <xf numFmtId="1" fontId="10" fillId="8" borderId="21" xfId="0" applyNumberFormat="1" applyFont="1" applyFill="1" applyBorder="1" applyAlignment="1">
      <alignment horizontal="center" vertical="center"/>
    </xf>
    <xf numFmtId="1" fontId="11" fillId="8" borderId="2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>
      <alignment vertical="center"/>
    </xf>
    <xf numFmtId="0" fontId="2" fillId="6" borderId="0" xfId="0" applyFont="1" applyFill="1" applyBorder="1"/>
    <xf numFmtId="1" fontId="10" fillId="8" borderId="8" xfId="0" applyNumberFormat="1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23" fillId="0" borderId="0" xfId="1"/>
    <xf numFmtId="0" fontId="1" fillId="0" borderId="0" xfId="1" applyFont="1" applyAlignment="1">
      <alignment vertical="center"/>
    </xf>
    <xf numFmtId="0" fontId="4" fillId="12" borderId="45" xfId="1" applyFont="1" applyFill="1" applyBorder="1" applyAlignment="1">
      <alignment horizontal="center" vertical="center"/>
    </xf>
    <xf numFmtId="0" fontId="17" fillId="13" borderId="46" xfId="1" applyFont="1" applyFill="1" applyBorder="1" applyAlignment="1">
      <alignment horizontal="center" vertical="center"/>
    </xf>
    <xf numFmtId="0" fontId="12" fillId="14" borderId="47" xfId="1" applyFont="1" applyFill="1" applyBorder="1" applyAlignment="1">
      <alignment horizontal="center" vertical="center"/>
    </xf>
    <xf numFmtId="0" fontId="12" fillId="14" borderId="48" xfId="1" applyFont="1" applyFill="1" applyBorder="1" applyAlignment="1">
      <alignment horizontal="center" vertical="center"/>
    </xf>
    <xf numFmtId="0" fontId="12" fillId="14" borderId="49" xfId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7" fillId="15" borderId="50" xfId="1" applyFont="1" applyFill="1" applyBorder="1" applyAlignment="1">
      <alignment horizontal="center" vertical="center"/>
    </xf>
    <xf numFmtId="0" fontId="17" fillId="15" borderId="51" xfId="1" applyFont="1" applyFill="1" applyBorder="1" applyAlignment="1">
      <alignment horizontal="center" vertical="center"/>
    </xf>
    <xf numFmtId="0" fontId="17" fillId="15" borderId="52" xfId="1" applyFont="1" applyFill="1" applyBorder="1" applyAlignment="1">
      <alignment horizontal="center" vertical="center"/>
    </xf>
    <xf numFmtId="1" fontId="18" fillId="16" borderId="53" xfId="1" applyNumberFormat="1" applyFont="1" applyFill="1" applyBorder="1" applyAlignment="1">
      <alignment horizontal="center" vertical="center"/>
    </xf>
    <xf numFmtId="0" fontId="17" fillId="16" borderId="54" xfId="1" applyFont="1" applyFill="1" applyBorder="1" applyAlignment="1">
      <alignment horizontal="center" vertical="center"/>
    </xf>
    <xf numFmtId="1" fontId="18" fillId="16" borderId="55" xfId="1" applyNumberFormat="1" applyFont="1" applyFill="1" applyBorder="1" applyAlignment="1">
      <alignment horizontal="center" vertical="center"/>
    </xf>
    <xf numFmtId="1" fontId="18" fillId="16" borderId="56" xfId="1" applyNumberFormat="1" applyFont="1" applyFill="1" applyBorder="1" applyAlignment="1">
      <alignment horizontal="center" vertical="center"/>
    </xf>
    <xf numFmtId="0" fontId="17" fillId="16" borderId="57" xfId="1" applyFont="1" applyFill="1" applyBorder="1" applyAlignment="1">
      <alignment horizontal="center" vertical="center"/>
    </xf>
    <xf numFmtId="1" fontId="18" fillId="16" borderId="58" xfId="1" applyNumberFormat="1" applyFont="1" applyFill="1" applyBorder="1" applyAlignment="1">
      <alignment horizontal="center" vertical="center"/>
    </xf>
    <xf numFmtId="1" fontId="18" fillId="16" borderId="59" xfId="1" applyNumberFormat="1" applyFont="1" applyFill="1" applyBorder="1" applyAlignment="1">
      <alignment horizontal="center" vertical="center"/>
    </xf>
    <xf numFmtId="0" fontId="17" fillId="16" borderId="51" xfId="1" applyFont="1" applyFill="1" applyBorder="1" applyAlignment="1">
      <alignment horizontal="center" vertical="center"/>
    </xf>
    <xf numFmtId="1" fontId="18" fillId="16" borderId="52" xfId="1" applyNumberFormat="1" applyFont="1" applyFill="1" applyBorder="1" applyAlignment="1">
      <alignment horizontal="center" vertical="center"/>
    </xf>
    <xf numFmtId="0" fontId="17" fillId="15" borderId="46" xfId="1" applyFont="1" applyFill="1" applyBorder="1" applyAlignment="1">
      <alignment horizontal="center" vertical="center"/>
    </xf>
    <xf numFmtId="0" fontId="17" fillId="15" borderId="54" xfId="1" applyFont="1" applyFill="1" applyBorder="1" applyAlignment="1">
      <alignment horizontal="center" vertical="center"/>
    </xf>
    <xf numFmtId="0" fontId="17" fillId="15" borderId="55" xfId="1" applyFont="1" applyFill="1" applyBorder="1" applyAlignment="1">
      <alignment horizontal="center" vertical="center"/>
    </xf>
    <xf numFmtId="1" fontId="18" fillId="16" borderId="46" xfId="1" applyNumberFormat="1" applyFont="1" applyFill="1" applyBorder="1" applyAlignment="1">
      <alignment horizontal="center" vertical="center"/>
    </xf>
    <xf numFmtId="1" fontId="18" fillId="16" borderId="60" xfId="1" applyNumberFormat="1" applyFont="1" applyFill="1" applyBorder="1" applyAlignment="1">
      <alignment horizontal="center" vertical="center"/>
    </xf>
    <xf numFmtId="1" fontId="18" fillId="16" borderId="54" xfId="1" applyNumberFormat="1" applyFont="1" applyFill="1" applyBorder="1" applyAlignment="1">
      <alignment horizontal="center" vertical="center"/>
    </xf>
    <xf numFmtId="1" fontId="18" fillId="16" borderId="51" xfId="1" applyNumberFormat="1" applyFont="1" applyFill="1" applyBorder="1" applyAlignment="1">
      <alignment horizontal="center" vertical="center"/>
    </xf>
    <xf numFmtId="1" fontId="18" fillId="16" borderId="57" xfId="1" applyNumberFormat="1" applyFont="1" applyFill="1" applyBorder="1" applyAlignment="1">
      <alignment horizontal="center" vertical="center"/>
    </xf>
    <xf numFmtId="1" fontId="18" fillId="15" borderId="46" xfId="1" applyNumberFormat="1" applyFont="1" applyFill="1" applyBorder="1" applyAlignment="1">
      <alignment horizontal="center" vertical="center"/>
    </xf>
    <xf numFmtId="1" fontId="18" fillId="15" borderId="54" xfId="1" applyNumberFormat="1" applyFont="1" applyFill="1" applyBorder="1" applyAlignment="1">
      <alignment horizontal="center" vertical="center"/>
    </xf>
    <xf numFmtId="1" fontId="18" fillId="15" borderId="55" xfId="1" applyNumberFormat="1" applyFont="1" applyFill="1" applyBorder="1" applyAlignment="1">
      <alignment horizontal="center" vertical="center"/>
    </xf>
    <xf numFmtId="1" fontId="18" fillId="16" borderId="61" xfId="1" applyNumberFormat="1" applyFont="1" applyFill="1" applyBorder="1" applyAlignment="1">
      <alignment horizontal="center" vertical="center"/>
    </xf>
    <xf numFmtId="1" fontId="18" fillId="16" borderId="62" xfId="1" applyNumberFormat="1" applyFont="1" applyFill="1" applyBorder="1" applyAlignment="1">
      <alignment horizontal="center" vertical="center"/>
    </xf>
    <xf numFmtId="0" fontId="17" fillId="15" borderId="60" xfId="1" applyFont="1" applyFill="1" applyBorder="1" applyAlignment="1">
      <alignment horizontal="center" vertical="center"/>
    </xf>
    <xf numFmtId="0" fontId="17" fillId="15" borderId="57" xfId="1" applyFont="1" applyFill="1" applyBorder="1" applyAlignment="1">
      <alignment horizontal="center" vertical="center"/>
    </xf>
    <xf numFmtId="0" fontId="17" fillId="15" borderId="63" xfId="1" applyFont="1" applyFill="1" applyBorder="1" applyAlignment="1">
      <alignment horizontal="center" vertical="center"/>
    </xf>
    <xf numFmtId="0" fontId="2" fillId="17" borderId="0" xfId="1" applyFont="1" applyFill="1" applyAlignment="1">
      <alignment vertical="center"/>
    </xf>
    <xf numFmtId="10" fontId="4" fillId="18" borderId="64" xfId="1" applyNumberFormat="1" applyFont="1" applyFill="1" applyBorder="1" applyAlignment="1">
      <alignment horizontal="center" vertical="center"/>
    </xf>
    <xf numFmtId="0" fontId="4" fillId="18" borderId="65" xfId="1" applyFont="1" applyFill="1" applyBorder="1" applyAlignment="1">
      <alignment horizontal="center" vertical="center"/>
    </xf>
    <xf numFmtId="0" fontId="17" fillId="18" borderId="46" xfId="1" applyFont="1" applyFill="1" applyBorder="1" applyAlignment="1">
      <alignment horizontal="center" vertical="center"/>
    </xf>
    <xf numFmtId="1" fontId="4" fillId="18" borderId="66" xfId="1" applyNumberFormat="1" applyFont="1" applyFill="1" applyBorder="1" applyAlignment="1">
      <alignment horizontal="center" vertical="center"/>
    </xf>
    <xf numFmtId="0" fontId="4" fillId="18" borderId="46" xfId="1" applyFont="1" applyFill="1" applyBorder="1" applyAlignment="1">
      <alignment horizontal="center" vertical="center"/>
    </xf>
    <xf numFmtId="0" fontId="4" fillId="18" borderId="67" xfId="1" applyFont="1" applyFill="1" applyBorder="1" applyAlignment="1">
      <alignment horizontal="center" vertical="center"/>
    </xf>
    <xf numFmtId="0" fontId="16" fillId="18" borderId="65" xfId="1" applyFont="1" applyFill="1" applyBorder="1" applyAlignment="1">
      <alignment horizontal="center" vertical="center"/>
    </xf>
    <xf numFmtId="0" fontId="17" fillId="18" borderId="66" xfId="1" applyFont="1" applyFill="1" applyBorder="1" applyAlignment="1">
      <alignment horizontal="center" vertical="center"/>
    </xf>
    <xf numFmtId="0" fontId="4" fillId="18" borderId="68" xfId="1" applyFont="1" applyFill="1" applyBorder="1" applyAlignment="1">
      <alignment horizontal="center" vertical="center"/>
    </xf>
    <xf numFmtId="0" fontId="4" fillId="18" borderId="66" xfId="1" applyFont="1" applyFill="1" applyBorder="1" applyAlignment="1">
      <alignment horizontal="center" vertical="center"/>
    </xf>
    <xf numFmtId="0" fontId="16" fillId="18" borderId="66" xfId="1" applyFont="1" applyFill="1" applyBorder="1" applyAlignment="1">
      <alignment horizontal="center" vertical="center"/>
    </xf>
    <xf numFmtId="1" fontId="18" fillId="19" borderId="54" xfId="1" applyNumberFormat="1" applyFont="1" applyFill="1" applyBorder="1" applyAlignment="1">
      <alignment horizontal="center" vertical="center"/>
    </xf>
    <xf numFmtId="1" fontId="18" fillId="19" borderId="57" xfId="1" applyNumberFormat="1" applyFont="1" applyFill="1" applyBorder="1" applyAlignment="1">
      <alignment horizontal="center" vertical="center"/>
    </xf>
    <xf numFmtId="164" fontId="18" fillId="20" borderId="54" xfId="1" applyNumberFormat="1" applyFont="1" applyFill="1" applyBorder="1" applyAlignment="1">
      <alignment horizontal="center" vertical="center"/>
    </xf>
    <xf numFmtId="0" fontId="17" fillId="21" borderId="46" xfId="1" applyFont="1" applyFill="1" applyBorder="1" applyAlignment="1">
      <alignment horizontal="center" vertical="center"/>
    </xf>
    <xf numFmtId="0" fontId="17" fillId="21" borderId="69" xfId="1" applyFont="1" applyFill="1" applyBorder="1" applyAlignment="1">
      <alignment horizontal="center" vertical="center"/>
    </xf>
    <xf numFmtId="0" fontId="17" fillId="21" borderId="66" xfId="1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7" fillId="9" borderId="71" xfId="0" applyFont="1" applyFill="1" applyBorder="1" applyAlignment="1">
      <alignment horizontal="center" vertical="center"/>
    </xf>
    <xf numFmtId="0" fontId="7" fillId="9" borderId="72" xfId="0" applyFont="1" applyFill="1" applyBorder="1" applyAlignment="1">
      <alignment horizontal="center" vertical="center"/>
    </xf>
    <xf numFmtId="0" fontId="7" fillId="9" borderId="73" xfId="0" applyFont="1" applyFill="1" applyBorder="1" applyAlignment="1">
      <alignment horizontal="center" vertical="center"/>
    </xf>
    <xf numFmtId="1" fontId="18" fillId="22" borderId="74" xfId="1" applyNumberFormat="1" applyFont="1" applyFill="1" applyBorder="1" applyAlignment="1">
      <alignment horizontal="center" vertical="center"/>
    </xf>
    <xf numFmtId="1" fontId="18" fillId="22" borderId="75" xfId="1" applyNumberFormat="1" applyFont="1" applyFill="1" applyBorder="1" applyAlignment="1">
      <alignment horizontal="center" vertical="center"/>
    </xf>
    <xf numFmtId="1" fontId="18" fillId="22" borderId="54" xfId="1" applyNumberFormat="1" applyFont="1" applyFill="1" applyBorder="1" applyAlignment="1">
      <alignment horizontal="center" vertical="center"/>
    </xf>
    <xf numFmtId="1" fontId="18" fillId="22" borderId="55" xfId="1" applyNumberFormat="1" applyFont="1" applyFill="1" applyBorder="1" applyAlignment="1">
      <alignment horizontal="center" vertical="center"/>
    </xf>
    <xf numFmtId="1" fontId="18" fillId="22" borderId="57" xfId="1" applyNumberFormat="1" applyFont="1" applyFill="1" applyBorder="1" applyAlignment="1">
      <alignment horizontal="center" vertical="center"/>
    </xf>
    <xf numFmtId="1" fontId="18" fillId="22" borderId="58" xfId="1" applyNumberFormat="1" applyFont="1" applyFill="1" applyBorder="1" applyAlignment="1">
      <alignment horizontal="center" vertical="center"/>
    </xf>
    <xf numFmtId="0" fontId="7" fillId="8" borderId="76" xfId="0" applyFont="1" applyFill="1" applyBorder="1" applyAlignment="1">
      <alignment horizontal="center" vertical="center"/>
    </xf>
    <xf numFmtId="20" fontId="10" fillId="8" borderId="71" xfId="0" applyNumberFormat="1" applyFont="1" applyFill="1" applyBorder="1" applyAlignment="1">
      <alignment horizontal="center" vertical="center"/>
    </xf>
    <xf numFmtId="0" fontId="7" fillId="8" borderId="77" xfId="0" applyFont="1" applyFill="1" applyBorder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7" fillId="8" borderId="55" xfId="0" applyFont="1" applyFill="1" applyBorder="1" applyAlignment="1">
      <alignment horizontal="center" vertical="center"/>
    </xf>
    <xf numFmtId="0" fontId="7" fillId="8" borderId="60" xfId="0" applyFont="1" applyFill="1" applyBorder="1" applyAlignment="1">
      <alignment horizontal="center" vertical="center"/>
    </xf>
    <xf numFmtId="164" fontId="18" fillId="20" borderId="57" xfId="1" applyNumberFormat="1" applyFont="1" applyFill="1" applyBorder="1" applyAlignment="1">
      <alignment horizontal="center" vertical="center"/>
    </xf>
    <xf numFmtId="0" fontId="7" fillId="8" borderId="58" xfId="0" applyFont="1" applyFill="1" applyBorder="1" applyAlignment="1">
      <alignment horizontal="center" vertical="center"/>
    </xf>
    <xf numFmtId="1" fontId="2" fillId="18" borderId="46" xfId="1" applyNumberFormat="1" applyFont="1" applyFill="1" applyBorder="1" applyAlignment="1">
      <alignment horizontal="center" vertical="center"/>
    </xf>
    <xf numFmtId="10" fontId="4" fillId="18" borderId="66" xfId="1" applyNumberFormat="1" applyFont="1" applyFill="1" applyBorder="1" applyAlignment="1">
      <alignment horizontal="center" vertical="center"/>
    </xf>
    <xf numFmtId="0" fontId="7" fillId="9" borderId="54" xfId="0" applyFont="1" applyFill="1" applyBorder="1" applyAlignment="1">
      <alignment horizontal="center" vertical="center"/>
    </xf>
    <xf numFmtId="0" fontId="7" fillId="9" borderId="57" xfId="0" applyFont="1" applyFill="1" applyBorder="1" applyAlignment="1">
      <alignment horizontal="center" vertical="center"/>
    </xf>
    <xf numFmtId="1" fontId="18" fillId="22" borderId="78" xfId="1" applyNumberFormat="1" applyFont="1" applyFill="1" applyBorder="1" applyAlignment="1">
      <alignment horizontal="center" vertical="center"/>
    </xf>
    <xf numFmtId="1" fontId="18" fillId="22" borderId="46" xfId="1" applyNumberFormat="1" applyFont="1" applyFill="1" applyBorder="1" applyAlignment="1">
      <alignment horizontal="center" vertical="center"/>
    </xf>
    <xf numFmtId="1" fontId="18" fillId="22" borderId="60" xfId="1" applyNumberFormat="1" applyFont="1" applyFill="1" applyBorder="1" applyAlignment="1">
      <alignment horizontal="center" vertical="center"/>
    </xf>
    <xf numFmtId="1" fontId="18" fillId="23" borderId="54" xfId="1" applyNumberFormat="1" applyFont="1" applyFill="1" applyBorder="1" applyAlignment="1">
      <alignment horizontal="center" vertical="center"/>
    </xf>
    <xf numFmtId="1" fontId="18" fillId="23" borderId="46" xfId="1" applyNumberFormat="1" applyFont="1" applyFill="1" applyBorder="1" applyAlignment="1">
      <alignment horizontal="center" vertical="center"/>
    </xf>
    <xf numFmtId="0" fontId="17" fillId="23" borderId="54" xfId="1" applyFont="1" applyFill="1" applyBorder="1" applyAlignment="1">
      <alignment horizontal="center" vertical="center"/>
    </xf>
    <xf numFmtId="1" fontId="18" fillId="23" borderId="55" xfId="1" applyNumberFormat="1" applyFont="1" applyFill="1" applyBorder="1" applyAlignment="1">
      <alignment horizontal="center" vertical="center"/>
    </xf>
    <xf numFmtId="0" fontId="23" fillId="6" borderId="0" xfId="1" applyFill="1"/>
    <xf numFmtId="0" fontId="17" fillId="24" borderId="54" xfId="1" applyFont="1" applyFill="1" applyBorder="1" applyAlignment="1">
      <alignment horizontal="center" vertical="center"/>
    </xf>
    <xf numFmtId="1" fontId="18" fillId="24" borderId="54" xfId="1" applyNumberFormat="1" applyFont="1" applyFill="1" applyBorder="1" applyAlignment="1">
      <alignment horizontal="center" vertical="center"/>
    </xf>
    <xf numFmtId="0" fontId="7" fillId="9" borderId="77" xfId="0" applyFont="1" applyFill="1" applyBorder="1" applyAlignment="1">
      <alignment horizontal="center" vertical="center"/>
    </xf>
    <xf numFmtId="0" fontId="7" fillId="9" borderId="55" xfId="0" applyFont="1" applyFill="1" applyBorder="1" applyAlignment="1">
      <alignment horizontal="center" vertical="center"/>
    </xf>
    <xf numFmtId="0" fontId="7" fillId="9" borderId="58" xfId="0" applyFont="1" applyFill="1" applyBorder="1" applyAlignment="1">
      <alignment horizontal="center" vertical="center"/>
    </xf>
    <xf numFmtId="0" fontId="7" fillId="17" borderId="0" xfId="1" applyFont="1" applyFill="1" applyAlignment="1">
      <alignment horizontal="center" vertical="center"/>
    </xf>
    <xf numFmtId="1" fontId="4" fillId="18" borderId="46" xfId="1" applyNumberFormat="1" applyFont="1" applyFill="1" applyBorder="1" applyAlignment="1">
      <alignment horizontal="center" vertical="center"/>
    </xf>
    <xf numFmtId="0" fontId="17" fillId="25" borderId="66" xfId="1" applyFont="1" applyFill="1" applyBorder="1" applyAlignment="1">
      <alignment horizontal="center" vertical="center"/>
    </xf>
    <xf numFmtId="10" fontId="4" fillId="26" borderId="64" xfId="1" applyNumberFormat="1" applyFont="1" applyFill="1" applyBorder="1" applyAlignment="1">
      <alignment horizontal="center" vertical="center"/>
    </xf>
    <xf numFmtId="0" fontId="4" fillId="26" borderId="65" xfId="1" applyFont="1" applyFill="1" applyBorder="1" applyAlignment="1">
      <alignment horizontal="center" vertical="center"/>
    </xf>
    <xf numFmtId="0" fontId="17" fillId="26" borderId="46" xfId="1" applyFont="1" applyFill="1" applyBorder="1" applyAlignment="1">
      <alignment horizontal="center" vertical="center"/>
    </xf>
    <xf numFmtId="0" fontId="4" fillId="26" borderId="67" xfId="1" applyFont="1" applyFill="1" applyBorder="1" applyAlignment="1">
      <alignment horizontal="center" vertical="center"/>
    </xf>
    <xf numFmtId="0" fontId="4" fillId="26" borderId="66" xfId="1" applyFont="1" applyFill="1" applyBorder="1" applyAlignment="1">
      <alignment horizontal="center" vertical="center"/>
    </xf>
    <xf numFmtId="1" fontId="18" fillId="19" borderId="79" xfId="1" applyNumberFormat="1" applyFont="1" applyFill="1" applyBorder="1" applyAlignment="1">
      <alignment horizontal="center" vertical="center"/>
    </xf>
    <xf numFmtId="1" fontId="18" fillId="19" borderId="74" xfId="1" applyNumberFormat="1" applyFont="1" applyFill="1" applyBorder="1" applyAlignment="1">
      <alignment horizontal="center" vertical="center"/>
    </xf>
    <xf numFmtId="1" fontId="18" fillId="19" borderId="75" xfId="1" applyNumberFormat="1" applyFont="1" applyFill="1" applyBorder="1" applyAlignment="1">
      <alignment horizontal="center" vertical="center"/>
    </xf>
    <xf numFmtId="0" fontId="7" fillId="8" borderId="80" xfId="0" applyFont="1" applyFill="1" applyBorder="1" applyAlignment="1">
      <alignment horizontal="center" vertical="center"/>
    </xf>
    <xf numFmtId="0" fontId="12" fillId="14" borderId="81" xfId="1" applyFont="1" applyFill="1" applyBorder="1" applyAlignment="1">
      <alignment horizontal="center" vertical="center"/>
    </xf>
    <xf numFmtId="0" fontId="17" fillId="25" borderId="69" xfId="1" applyFont="1" applyFill="1" applyBorder="1" applyAlignment="1">
      <alignment horizontal="center" vertical="center"/>
    </xf>
    <xf numFmtId="1" fontId="18" fillId="19" borderId="72" xfId="1" applyNumberFormat="1" applyFont="1" applyFill="1" applyBorder="1" applyAlignment="1">
      <alignment horizontal="center" vertical="center"/>
    </xf>
    <xf numFmtId="1" fontId="18" fillId="19" borderId="55" xfId="1" applyNumberFormat="1" applyFont="1" applyFill="1" applyBorder="1" applyAlignment="1">
      <alignment horizontal="center" vertical="center"/>
    </xf>
    <xf numFmtId="20" fontId="10" fillId="8" borderId="54" xfId="0" applyNumberFormat="1" applyFont="1" applyFill="1" applyBorder="1" applyAlignment="1">
      <alignment horizontal="center" vertical="center"/>
    </xf>
    <xf numFmtId="0" fontId="7" fillId="8" borderId="82" xfId="0" applyFont="1" applyFill="1" applyBorder="1" applyAlignment="1">
      <alignment horizontal="center" vertical="center"/>
    </xf>
    <xf numFmtId="0" fontId="12" fillId="14" borderId="83" xfId="1" applyFont="1" applyFill="1" applyBorder="1" applyAlignment="1">
      <alignment horizontal="center" vertical="center"/>
    </xf>
    <xf numFmtId="0" fontId="17" fillId="21" borderId="84" xfId="1" applyFont="1" applyFill="1" applyBorder="1" applyAlignment="1">
      <alignment horizontal="center" vertical="center"/>
    </xf>
    <xf numFmtId="0" fontId="17" fillId="26" borderId="66" xfId="1" applyFont="1" applyFill="1" applyBorder="1" applyAlignment="1">
      <alignment horizontal="center" vertical="center"/>
    </xf>
    <xf numFmtId="0" fontId="17" fillId="27" borderId="2" xfId="1" applyFont="1" applyFill="1" applyBorder="1" applyAlignment="1">
      <alignment horizontal="center" vertical="center"/>
    </xf>
    <xf numFmtId="0" fontId="17" fillId="27" borderId="4" xfId="1" applyFont="1" applyFill="1" applyBorder="1" applyAlignment="1">
      <alignment horizontal="center" vertical="center"/>
    </xf>
    <xf numFmtId="10" fontId="4" fillId="26" borderId="66" xfId="1" applyNumberFormat="1" applyFont="1" applyFill="1" applyBorder="1" applyAlignment="1">
      <alignment horizontal="center" vertical="center"/>
    </xf>
    <xf numFmtId="0" fontId="4" fillId="26" borderId="46" xfId="1" applyFont="1" applyFill="1" applyBorder="1" applyAlignment="1">
      <alignment horizontal="center" vertical="center"/>
    </xf>
    <xf numFmtId="0" fontId="4" fillId="26" borderId="68" xfId="1" applyFont="1" applyFill="1" applyBorder="1" applyAlignment="1">
      <alignment horizontal="center" vertical="center"/>
    </xf>
    <xf numFmtId="1" fontId="18" fillId="19" borderId="73" xfId="1" applyNumberFormat="1" applyFont="1" applyFill="1" applyBorder="1" applyAlignment="1">
      <alignment horizontal="center" vertical="center"/>
    </xf>
    <xf numFmtId="1" fontId="18" fillId="19" borderId="58" xfId="1" applyNumberFormat="1" applyFont="1" applyFill="1" applyBorder="1" applyAlignment="1">
      <alignment horizontal="center" vertical="center"/>
    </xf>
    <xf numFmtId="20" fontId="10" fillId="8" borderId="57" xfId="0" applyNumberFormat="1" applyFont="1" applyFill="1" applyBorder="1" applyAlignment="1">
      <alignment horizontal="center" vertical="center"/>
    </xf>
    <xf numFmtId="0" fontId="7" fillId="8" borderId="85" xfId="0" applyFont="1" applyFill="1" applyBorder="1" applyAlignment="1">
      <alignment horizontal="center" vertical="center"/>
    </xf>
    <xf numFmtId="0" fontId="2" fillId="28" borderId="0" xfId="1" applyFont="1" applyFill="1"/>
    <xf numFmtId="0" fontId="2" fillId="28" borderId="0" xfId="1" applyFont="1" applyFill="1" applyAlignment="1">
      <alignment vertical="center"/>
    </xf>
    <xf numFmtId="0" fontId="2" fillId="28" borderId="86" xfId="1" applyFont="1" applyFill="1" applyBorder="1"/>
    <xf numFmtId="0" fontId="9" fillId="28" borderId="0" xfId="1" applyFont="1" applyFill="1" applyAlignment="1">
      <alignment horizontal="center" vertical="center"/>
    </xf>
    <xf numFmtId="0" fontId="1" fillId="29" borderId="0" xfId="1" applyFont="1" applyFill="1" applyAlignment="1">
      <alignment vertical="center"/>
    </xf>
    <xf numFmtId="0" fontId="7" fillId="5" borderId="87" xfId="0" applyFont="1" applyFill="1" applyBorder="1" applyAlignment="1">
      <alignment horizontal="center" vertical="center"/>
    </xf>
    <xf numFmtId="0" fontId="7" fillId="8" borderId="88" xfId="0" applyFont="1" applyFill="1" applyBorder="1" applyAlignment="1">
      <alignment horizontal="center" vertical="center"/>
    </xf>
    <xf numFmtId="20" fontId="10" fillId="8" borderId="89" xfId="0" applyNumberFormat="1" applyFont="1" applyFill="1" applyBorder="1" applyAlignment="1">
      <alignment horizontal="center" vertical="center"/>
    </xf>
    <xf numFmtId="0" fontId="7" fillId="8" borderId="90" xfId="0" applyFont="1" applyFill="1" applyBorder="1" applyAlignment="1">
      <alignment horizontal="center" vertical="center"/>
    </xf>
    <xf numFmtId="0" fontId="12" fillId="14" borderId="91" xfId="1" applyFont="1" applyFill="1" applyBorder="1" applyAlignment="1">
      <alignment horizontal="center" vertical="center"/>
    </xf>
    <xf numFmtId="0" fontId="7" fillId="3" borderId="92" xfId="0" applyFont="1" applyFill="1" applyBorder="1" applyAlignment="1">
      <alignment horizontal="center" vertical="center"/>
    </xf>
    <xf numFmtId="0" fontId="17" fillId="25" borderId="55" xfId="1" applyFont="1" applyFill="1" applyBorder="1" applyAlignment="1">
      <alignment horizontal="center" vertical="center"/>
    </xf>
    <xf numFmtId="0" fontId="17" fillId="25" borderId="58" xfId="1" applyFont="1" applyFill="1" applyBorder="1" applyAlignment="1">
      <alignment horizontal="center" vertical="center"/>
    </xf>
    <xf numFmtId="0" fontId="23" fillId="0" borderId="0" xfId="1" applyBorder="1"/>
    <xf numFmtId="0" fontId="1" fillId="0" borderId="0" xfId="1" applyFont="1" applyFill="1" applyBorder="1" applyAlignment="1">
      <alignment vertical="center"/>
    </xf>
    <xf numFmtId="1" fontId="4" fillId="26" borderId="46" xfId="1" applyNumberFormat="1" applyFont="1" applyFill="1" applyBorder="1" applyAlignment="1">
      <alignment horizontal="center" vertical="center"/>
    </xf>
    <xf numFmtId="0" fontId="16" fillId="26" borderId="65" xfId="1" applyFont="1" applyFill="1" applyBorder="1" applyAlignment="1">
      <alignment horizontal="center" vertical="center"/>
    </xf>
    <xf numFmtId="0" fontId="17" fillId="30" borderId="50" xfId="1" applyFont="1" applyFill="1" applyBorder="1" applyAlignment="1">
      <alignment horizontal="center" vertical="center"/>
    </xf>
    <xf numFmtId="0" fontId="17" fillId="30" borderId="51" xfId="1" applyFont="1" applyFill="1" applyBorder="1" applyAlignment="1">
      <alignment horizontal="center" vertical="center"/>
    </xf>
    <xf numFmtId="0" fontId="17" fillId="30" borderId="52" xfId="1" applyFont="1" applyFill="1" applyBorder="1" applyAlignment="1">
      <alignment horizontal="center" vertical="center"/>
    </xf>
    <xf numFmtId="1" fontId="18" fillId="16" borderId="93" xfId="1" applyNumberFormat="1" applyFont="1" applyFill="1" applyBorder="1" applyAlignment="1">
      <alignment horizontal="center" vertical="center"/>
    </xf>
    <xf numFmtId="1" fontId="18" fillId="31" borderId="79" xfId="1" applyNumberFormat="1" applyFont="1" applyFill="1" applyBorder="1" applyAlignment="1">
      <alignment horizontal="center" vertical="center"/>
    </xf>
    <xf numFmtId="1" fontId="18" fillId="31" borderId="74" xfId="1" applyNumberFormat="1" applyFont="1" applyFill="1" applyBorder="1" applyAlignment="1">
      <alignment horizontal="center" vertical="center"/>
    </xf>
    <xf numFmtId="1" fontId="18" fillId="32" borderId="78" xfId="1" applyNumberFormat="1" applyFont="1" applyFill="1" applyBorder="1" applyAlignment="1">
      <alignment horizontal="center" vertical="center"/>
    </xf>
    <xf numFmtId="0" fontId="17" fillId="32" borderId="74" xfId="1" applyFont="1" applyFill="1" applyBorder="1" applyAlignment="1">
      <alignment horizontal="center" vertical="center"/>
    </xf>
    <xf numFmtId="1" fontId="18" fillId="32" borderId="75" xfId="1" applyNumberFormat="1" applyFont="1" applyFill="1" applyBorder="1" applyAlignment="1">
      <alignment horizontal="center" vertical="center"/>
    </xf>
    <xf numFmtId="0" fontId="12" fillId="14" borderId="94" xfId="1" applyFont="1" applyFill="1" applyBorder="1" applyAlignment="1">
      <alignment horizontal="center" vertical="center"/>
    </xf>
    <xf numFmtId="0" fontId="17" fillId="30" borderId="46" xfId="1" applyFont="1" applyFill="1" applyBorder="1" applyAlignment="1">
      <alignment horizontal="center" vertical="center"/>
    </xf>
    <xf numFmtId="0" fontId="17" fillId="30" borderId="54" xfId="1" applyFont="1" applyFill="1" applyBorder="1" applyAlignment="1">
      <alignment horizontal="center" vertical="center"/>
    </xf>
    <xf numFmtId="0" fontId="17" fillId="30" borderId="95" xfId="1" applyFont="1" applyFill="1" applyBorder="1" applyAlignment="1">
      <alignment horizontal="center" vertical="center"/>
    </xf>
    <xf numFmtId="1" fontId="18" fillId="16" borderId="95" xfId="1" applyNumberFormat="1" applyFont="1" applyFill="1" applyBorder="1" applyAlignment="1">
      <alignment horizontal="center" vertical="center"/>
    </xf>
    <xf numFmtId="1" fontId="18" fillId="31" borderId="72" xfId="1" applyNumberFormat="1" applyFont="1" applyFill="1" applyBorder="1" applyAlignment="1">
      <alignment horizontal="center" vertical="center"/>
    </xf>
    <xf numFmtId="1" fontId="18" fillId="31" borderId="54" xfId="1" applyNumberFormat="1" applyFont="1" applyFill="1" applyBorder="1" applyAlignment="1">
      <alignment horizontal="center" vertical="center"/>
    </xf>
    <xf numFmtId="1" fontId="18" fillId="32" borderId="46" xfId="1" applyNumberFormat="1" applyFont="1" applyFill="1" applyBorder="1" applyAlignment="1">
      <alignment horizontal="center" vertical="center"/>
    </xf>
    <xf numFmtId="0" fontId="17" fillId="32" borderId="54" xfId="1" applyFont="1" applyFill="1" applyBorder="1" applyAlignment="1">
      <alignment horizontal="center" vertical="center"/>
    </xf>
    <xf numFmtId="1" fontId="18" fillId="32" borderId="55" xfId="1" applyNumberFormat="1" applyFont="1" applyFill="1" applyBorder="1" applyAlignment="1">
      <alignment horizontal="center" vertical="center"/>
    </xf>
    <xf numFmtId="0" fontId="12" fillId="14" borderId="82" xfId="1" applyFont="1" applyFill="1" applyBorder="1" applyAlignment="1">
      <alignment horizontal="center" vertical="center"/>
    </xf>
    <xf numFmtId="1" fontId="18" fillId="30" borderId="46" xfId="1" applyNumberFormat="1" applyFont="1" applyFill="1" applyBorder="1" applyAlignment="1">
      <alignment horizontal="center" vertical="center"/>
    </xf>
    <xf numFmtId="1" fontId="18" fillId="30" borderId="54" xfId="1" applyNumberFormat="1" applyFont="1" applyFill="1" applyBorder="1" applyAlignment="1">
      <alignment horizontal="center" vertical="center"/>
    </xf>
    <xf numFmtId="1" fontId="18" fillId="30" borderId="95" xfId="1" applyNumberFormat="1" applyFont="1" applyFill="1" applyBorder="1" applyAlignment="1">
      <alignment horizontal="center" vertical="center"/>
    </xf>
    <xf numFmtId="0" fontId="16" fillId="26" borderId="46" xfId="1" applyFont="1" applyFill="1" applyBorder="1" applyAlignment="1">
      <alignment horizontal="center" vertical="center"/>
    </xf>
    <xf numFmtId="1" fontId="18" fillId="16" borderId="96" xfId="1" applyNumberFormat="1" applyFont="1" applyFill="1" applyBorder="1" applyAlignment="1">
      <alignment horizontal="center" vertical="center"/>
    </xf>
    <xf numFmtId="1" fontId="18" fillId="30" borderId="60" xfId="1" applyNumberFormat="1" applyFont="1" applyFill="1" applyBorder="1" applyAlignment="1">
      <alignment horizontal="center" vertical="center"/>
    </xf>
    <xf numFmtId="0" fontId="17" fillId="30" borderId="57" xfId="1" applyFont="1" applyFill="1" applyBorder="1" applyAlignment="1">
      <alignment horizontal="center" vertical="center"/>
    </xf>
    <xf numFmtId="1" fontId="18" fillId="30" borderId="63" xfId="1" applyNumberFormat="1" applyFont="1" applyFill="1" applyBorder="1" applyAlignment="1">
      <alignment horizontal="center" vertical="center"/>
    </xf>
    <xf numFmtId="1" fontId="18" fillId="31" borderId="73" xfId="1" applyNumberFormat="1" applyFont="1" applyFill="1" applyBorder="1" applyAlignment="1">
      <alignment horizontal="center" vertical="center"/>
    </xf>
    <xf numFmtId="1" fontId="18" fillId="31" borderId="57" xfId="1" applyNumberFormat="1" applyFont="1" applyFill="1" applyBorder="1" applyAlignment="1">
      <alignment horizontal="center" vertical="center"/>
    </xf>
    <xf numFmtId="1" fontId="18" fillId="32" borderId="60" xfId="1" applyNumberFormat="1" applyFont="1" applyFill="1" applyBorder="1" applyAlignment="1">
      <alignment horizontal="center" vertical="center"/>
    </xf>
    <xf numFmtId="0" fontId="17" fillId="32" borderId="57" xfId="1" applyFont="1" applyFill="1" applyBorder="1" applyAlignment="1">
      <alignment horizontal="center" vertical="center"/>
    </xf>
    <xf numFmtId="1" fontId="18" fillId="32" borderId="58" xfId="1" applyNumberFormat="1" applyFont="1" applyFill="1" applyBorder="1" applyAlignment="1">
      <alignment horizontal="center" vertical="center"/>
    </xf>
    <xf numFmtId="0" fontId="12" fillId="14" borderId="85" xfId="1" applyFont="1" applyFill="1" applyBorder="1" applyAlignment="1">
      <alignment horizontal="center" vertical="center"/>
    </xf>
    <xf numFmtId="0" fontId="23" fillId="12" borderId="0" xfId="1" applyFill="1" applyBorder="1"/>
    <xf numFmtId="0" fontId="23" fillId="0" borderId="0" xfId="1" applyFill="1" applyBorder="1"/>
    <xf numFmtId="0" fontId="17" fillId="33" borderId="46" xfId="1" applyFont="1" applyFill="1" applyBorder="1" applyAlignment="1">
      <alignment horizontal="center" vertical="center"/>
    </xf>
    <xf numFmtId="0" fontId="17" fillId="33" borderId="69" xfId="1" applyFont="1" applyFill="1" applyBorder="1" applyAlignment="1">
      <alignment horizontal="center" vertical="center"/>
    </xf>
    <xf numFmtId="0" fontId="17" fillId="33" borderId="66" xfId="1" applyFont="1" applyFill="1" applyBorder="1" applyAlignment="1">
      <alignment horizontal="center" vertical="center"/>
    </xf>
    <xf numFmtId="0" fontId="17" fillId="33" borderId="84" xfId="1" applyFont="1" applyFill="1" applyBorder="1" applyAlignment="1">
      <alignment horizontal="center" vertical="center"/>
    </xf>
    <xf numFmtId="10" fontId="4" fillId="34" borderId="64" xfId="1" applyNumberFormat="1" applyFont="1" applyFill="1" applyBorder="1" applyAlignment="1">
      <alignment horizontal="center" vertical="center"/>
    </xf>
    <xf numFmtId="0" fontId="4" fillId="34" borderId="65" xfId="1" applyFont="1" applyFill="1" applyBorder="1" applyAlignment="1">
      <alignment horizontal="center" vertical="center"/>
    </xf>
    <xf numFmtId="10" fontId="4" fillId="34" borderId="66" xfId="1" applyNumberFormat="1" applyFont="1" applyFill="1" applyBorder="1" applyAlignment="1">
      <alignment horizontal="center" vertical="center"/>
    </xf>
    <xf numFmtId="0" fontId="4" fillId="34" borderId="66" xfId="1" applyFont="1" applyFill="1" applyBorder="1" applyAlignment="1">
      <alignment horizontal="center" vertical="center"/>
    </xf>
    <xf numFmtId="1" fontId="4" fillId="26" borderId="66" xfId="1" applyNumberFormat="1" applyFont="1" applyFill="1" applyBorder="1" applyAlignment="1">
      <alignment horizontal="center" vertical="center"/>
    </xf>
    <xf numFmtId="0" fontId="17" fillId="26" borderId="65" xfId="1" applyFont="1" applyFill="1" applyBorder="1" applyAlignment="1">
      <alignment horizontal="center" vertical="center"/>
    </xf>
    <xf numFmtId="0" fontId="2" fillId="12" borderId="97" xfId="1" applyFont="1" applyFill="1" applyBorder="1"/>
    <xf numFmtId="0" fontId="2" fillId="12" borderId="98" xfId="1" applyFont="1" applyFill="1" applyBorder="1"/>
    <xf numFmtId="0" fontId="2" fillId="12" borderId="99" xfId="1" applyFont="1" applyFill="1" applyBorder="1"/>
    <xf numFmtId="0" fontId="2" fillId="12" borderId="0" xfId="1" applyFont="1" applyFill="1"/>
    <xf numFmtId="0" fontId="2" fillId="12" borderId="0" xfId="1" applyFont="1" applyFill="1" applyAlignment="1">
      <alignment horizontal="left" vertical="center"/>
    </xf>
    <xf numFmtId="0" fontId="2" fillId="12" borderId="99" xfId="1" applyFont="1" applyFill="1" applyBorder="1" applyAlignment="1">
      <alignment vertical="center"/>
    </xf>
    <xf numFmtId="0" fontId="2" fillId="12" borderId="0" xfId="1" applyFont="1" applyFill="1" applyAlignment="1">
      <alignment vertical="center"/>
    </xf>
    <xf numFmtId="0" fontId="9" fillId="12" borderId="0" xfId="1" applyFont="1" applyFill="1" applyAlignment="1">
      <alignment horizontal="center" vertical="center"/>
    </xf>
    <xf numFmtId="0" fontId="2" fillId="12" borderId="100" xfId="1" applyFont="1" applyFill="1" applyBorder="1"/>
    <xf numFmtId="0" fontId="2" fillId="12" borderId="101" xfId="1" applyFont="1" applyFill="1" applyBorder="1"/>
    <xf numFmtId="0" fontId="1" fillId="12" borderId="0" xfId="1" applyFont="1" applyFill="1" applyAlignment="1">
      <alignment horizontal="center" vertical="center"/>
    </xf>
    <xf numFmtId="0" fontId="1" fillId="12" borderId="0" xfId="1" applyFont="1" applyFill="1"/>
    <xf numFmtId="0" fontId="2" fillId="12" borderId="0" xfId="1" applyFont="1" applyFill="1" applyBorder="1"/>
    <xf numFmtId="0" fontId="2" fillId="12" borderId="102" xfId="1" applyFont="1" applyFill="1" applyBorder="1"/>
    <xf numFmtId="0" fontId="1" fillId="12" borderId="0" xfId="1" applyFont="1" applyFill="1" applyAlignment="1">
      <alignment horizontal="center" vertical="center" textRotation="90"/>
    </xf>
    <xf numFmtId="0" fontId="5" fillId="12" borderId="0" xfId="1" applyFont="1" applyFill="1" applyAlignment="1" applyProtection="1">
      <alignment horizontal="center" vertical="center"/>
      <protection locked="0"/>
    </xf>
    <xf numFmtId="0" fontId="1" fillId="12" borderId="103" xfId="1" applyFont="1" applyFill="1" applyBorder="1" applyAlignment="1">
      <alignment horizontal="center" vertical="center"/>
    </xf>
    <xf numFmtId="0" fontId="1" fillId="12" borderId="0" xfId="1" applyFont="1" applyFill="1" applyBorder="1" applyAlignment="1">
      <alignment horizontal="center" vertical="center"/>
    </xf>
    <xf numFmtId="0" fontId="20" fillId="12" borderId="0" xfId="1" applyFont="1" applyFill="1" applyAlignment="1">
      <alignment horizontal="center" textRotation="90"/>
    </xf>
    <xf numFmtId="0" fontId="2" fillId="12" borderId="0" xfId="1" applyFont="1" applyFill="1" applyAlignment="1">
      <alignment horizontal="right" vertical="center"/>
    </xf>
    <xf numFmtId="0" fontId="4" fillId="6" borderId="0" xfId="0" applyFont="1" applyFill="1" applyBorder="1" applyAlignment="1">
      <alignment horizontal="center" textRotation="90"/>
    </xf>
    <xf numFmtId="0" fontId="9" fillId="12" borderId="0" xfId="1" applyFont="1" applyFill="1" applyAlignment="1">
      <alignment horizontal="center" textRotation="90"/>
    </xf>
    <xf numFmtId="0" fontId="24" fillId="12" borderId="0" xfId="1" applyFont="1" applyFill="1"/>
    <xf numFmtId="0" fontId="2" fillId="12" borderId="0" xfId="1" applyFont="1" applyFill="1" applyBorder="1" applyAlignment="1">
      <alignment vertical="center"/>
    </xf>
    <xf numFmtId="0" fontId="2" fillId="12" borderId="102" xfId="1" applyFont="1" applyFill="1" applyBorder="1" applyAlignment="1">
      <alignment vertical="center"/>
    </xf>
    <xf numFmtId="0" fontId="8" fillId="12" borderId="0" xfId="1" applyFont="1" applyFill="1" applyAlignment="1">
      <alignment horizontal="center" textRotation="90"/>
    </xf>
    <xf numFmtId="0" fontId="2" fillId="12" borderId="104" xfId="1" applyFont="1" applyFill="1" applyBorder="1" applyAlignment="1">
      <alignment vertical="center"/>
    </xf>
    <xf numFmtId="0" fontId="2" fillId="12" borderId="0" xfId="1" applyFont="1" applyFill="1" applyAlignment="1">
      <alignment horizontal="center" vertical="center"/>
    </xf>
    <xf numFmtId="0" fontId="7" fillId="12" borderId="86" xfId="1" applyFont="1" applyFill="1" applyBorder="1" applyAlignment="1">
      <alignment horizontal="center" vertical="center"/>
    </xf>
    <xf numFmtId="0" fontId="4" fillId="12" borderId="0" xfId="1" applyFont="1" applyFill="1" applyAlignment="1">
      <alignment horizontal="right" vertical="center"/>
    </xf>
    <xf numFmtId="0" fontId="21" fillId="35" borderId="0" xfId="1" applyFont="1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21" fillId="36" borderId="0" xfId="1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13" fillId="36" borderId="0" xfId="1" applyFont="1" applyFill="1" applyBorder="1" applyAlignment="1">
      <alignment horizontal="center"/>
    </xf>
    <xf numFmtId="0" fontId="13" fillId="12" borderId="0" xfId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12" borderId="86" xfId="1" applyFont="1" applyFill="1" applyBorder="1"/>
    <xf numFmtId="0" fontId="7" fillId="12" borderId="86" xfId="1" applyFont="1" applyFill="1" applyBorder="1" applyAlignment="1">
      <alignment horizontal="center"/>
    </xf>
    <xf numFmtId="0" fontId="1" fillId="12" borderId="86" xfId="1" applyFont="1" applyFill="1" applyBorder="1"/>
    <xf numFmtId="0" fontId="14" fillId="12" borderId="86" xfId="1" applyFont="1" applyFill="1" applyBorder="1" applyAlignment="1">
      <alignment horizontal="center" vertical="center"/>
    </xf>
    <xf numFmtId="0" fontId="5" fillId="12" borderId="0" xfId="1" applyFont="1" applyFill="1" applyAlignment="1" applyProtection="1">
      <alignment horizontal="left" vertical="center"/>
      <protection locked="0"/>
    </xf>
    <xf numFmtId="0" fontId="13" fillId="12" borderId="0" xfId="1" applyFont="1" applyFill="1" applyAlignment="1">
      <alignment horizontal="center"/>
    </xf>
    <xf numFmtId="0" fontId="13" fillId="12" borderId="0" xfId="1" applyFont="1" applyFill="1" applyBorder="1" applyAlignment="1">
      <alignment horizontal="center"/>
    </xf>
    <xf numFmtId="0" fontId="1" fillId="12" borderId="0" xfId="1" applyFont="1" applyFill="1" applyAlignment="1">
      <alignment horizontal="center"/>
    </xf>
    <xf numFmtId="0" fontId="11" fillId="12" borderId="0" xfId="1" applyFont="1" applyFill="1" applyAlignment="1">
      <alignment horizontal="center"/>
    </xf>
    <xf numFmtId="0" fontId="21" fillId="12" borderId="0" xfId="1" applyFont="1" applyFill="1" applyAlignment="1">
      <alignment horizontal="center" vertical="center"/>
    </xf>
    <xf numFmtId="0" fontId="17" fillId="12" borderId="0" xfId="1" applyFont="1" applyFill="1" applyAlignment="1">
      <alignment horizontal="center" vertical="center"/>
    </xf>
    <xf numFmtId="0" fontId="19" fillId="12" borderId="0" xfId="1" applyFont="1" applyFill="1"/>
    <xf numFmtId="0" fontId="19" fillId="12" borderId="0" xfId="1" applyFont="1" applyFill="1" applyAlignment="1" applyProtection="1">
      <alignment horizontal="center" vertical="center"/>
      <protection locked="0"/>
    </xf>
    <xf numFmtId="0" fontId="19" fillId="12" borderId="0" xfId="1" applyFont="1" applyFill="1" applyAlignment="1">
      <alignment vertical="center"/>
    </xf>
    <xf numFmtId="0" fontId="17" fillId="12" borderId="86" xfId="1" applyFont="1" applyFill="1" applyBorder="1" applyAlignment="1">
      <alignment horizontal="center" vertical="center"/>
    </xf>
    <xf numFmtId="0" fontId="17" fillId="12" borderId="103" xfId="1" applyFont="1" applyFill="1" applyBorder="1" applyAlignment="1">
      <alignment horizontal="center" vertical="center"/>
    </xf>
    <xf numFmtId="0" fontId="17" fillId="12" borderId="0" xfId="1" applyFont="1" applyFill="1" applyBorder="1" applyAlignment="1">
      <alignment horizontal="center" vertical="center"/>
    </xf>
    <xf numFmtId="0" fontId="17" fillId="37" borderId="103" xfId="1" applyFont="1" applyFill="1" applyBorder="1" applyAlignment="1">
      <alignment horizontal="center" vertical="center"/>
    </xf>
    <xf numFmtId="0" fontId="19" fillId="12" borderId="0" xfId="1" applyFont="1" applyFill="1" applyBorder="1"/>
    <xf numFmtId="0" fontId="19" fillId="12" borderId="0" xfId="1" applyFont="1" applyFill="1" applyBorder="1" applyAlignment="1" applyProtection="1">
      <alignment horizontal="center" vertical="center"/>
      <protection locked="0"/>
    </xf>
    <xf numFmtId="0" fontId="17" fillId="37" borderId="0" xfId="1" applyFont="1" applyFill="1" applyBorder="1" applyAlignment="1">
      <alignment horizontal="center" vertical="center"/>
    </xf>
    <xf numFmtId="0" fontId="17" fillId="37" borderId="99" xfId="1" applyFont="1" applyFill="1" applyBorder="1" applyAlignment="1">
      <alignment horizontal="center" vertical="center"/>
    </xf>
    <xf numFmtId="0" fontId="24" fillId="6" borderId="86" xfId="0" applyFont="1" applyFill="1" applyBorder="1" applyAlignment="1">
      <alignment horizontal="center" vertical="center"/>
    </xf>
    <xf numFmtId="0" fontId="1" fillId="29" borderId="0" xfId="1" applyFont="1" applyFill="1" applyBorder="1" applyAlignment="1">
      <alignment vertical="center"/>
    </xf>
    <xf numFmtId="0" fontId="7" fillId="6" borderId="105" xfId="0" applyFont="1" applyFill="1" applyBorder="1" applyAlignment="1">
      <alignment horizontal="center" vertical="center"/>
    </xf>
    <xf numFmtId="0" fontId="7" fillId="6" borderId="106" xfId="0" applyFont="1" applyFill="1" applyBorder="1" applyAlignment="1">
      <alignment horizontal="center" vertical="center"/>
    </xf>
    <xf numFmtId="0" fontId="24" fillId="6" borderId="107" xfId="0" applyFont="1" applyFill="1" applyBorder="1" applyAlignment="1">
      <alignment horizontal="center" vertical="center"/>
    </xf>
    <xf numFmtId="0" fontId="17" fillId="38" borderId="0" xfId="1" applyFont="1" applyFill="1" applyBorder="1" applyAlignment="1">
      <alignment horizontal="center" vertical="center"/>
    </xf>
    <xf numFmtId="0" fontId="19" fillId="12" borderId="0" xfId="1" applyFont="1" applyFill="1" applyAlignment="1">
      <alignment horizontal="right" vertical="center"/>
    </xf>
    <xf numFmtId="0" fontId="7" fillId="6" borderId="86" xfId="0" applyFont="1" applyFill="1" applyBorder="1" applyAlignment="1">
      <alignment horizontal="center" vertical="center"/>
    </xf>
    <xf numFmtId="0" fontId="2" fillId="12" borderId="86" xfId="1" applyFont="1" applyFill="1" applyBorder="1" applyAlignment="1">
      <alignment horizontal="center" vertical="center"/>
    </xf>
    <xf numFmtId="0" fontId="17" fillId="35" borderId="0" xfId="1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>
      <alignment vertical="center"/>
    </xf>
    <xf numFmtId="0" fontId="23" fillId="6" borderId="0" xfId="1" applyFill="1" applyBorder="1"/>
    <xf numFmtId="0" fontId="2" fillId="12" borderId="0" xfId="1" applyFont="1" applyFill="1" applyBorder="1" applyAlignment="1">
      <alignment horizontal="left" vertical="center"/>
    </xf>
    <xf numFmtId="0" fontId="9" fillId="12" borderId="0" xfId="1" applyFont="1" applyFill="1" applyBorder="1" applyAlignment="1">
      <alignment horizontal="center" vertical="center"/>
    </xf>
    <xf numFmtId="0" fontId="1" fillId="12" borderId="0" xfId="1" applyFont="1" applyFill="1" applyBorder="1"/>
    <xf numFmtId="0" fontId="1" fillId="12" borderId="0" xfId="1" applyFont="1" applyFill="1" applyBorder="1" applyAlignment="1">
      <alignment horizontal="center" vertical="center" textRotation="90"/>
    </xf>
    <xf numFmtId="0" fontId="5" fillId="12" borderId="0" xfId="1" applyFont="1" applyFill="1" applyBorder="1" applyAlignment="1" applyProtection="1">
      <alignment horizontal="center" vertical="center"/>
      <protection locked="0"/>
    </xf>
    <xf numFmtId="0" fontId="20" fillId="12" borderId="0" xfId="1" applyFont="1" applyFill="1" applyBorder="1" applyAlignment="1">
      <alignment horizontal="center" textRotation="90"/>
    </xf>
    <xf numFmtId="0" fontId="2" fillId="12" borderId="0" xfId="1" applyFont="1" applyFill="1" applyBorder="1" applyAlignment="1">
      <alignment horizontal="right" vertical="center"/>
    </xf>
    <xf numFmtId="0" fontId="24" fillId="12" borderId="0" xfId="1" applyFont="1" applyFill="1" applyBorder="1"/>
    <xf numFmtId="0" fontId="8" fillId="12" borderId="0" xfId="1" applyFont="1" applyFill="1" applyBorder="1" applyAlignment="1">
      <alignment horizontal="center" textRotation="90"/>
    </xf>
    <xf numFmtId="0" fontId="2" fillId="12" borderId="0" xfId="1" applyFont="1" applyFill="1" applyBorder="1" applyAlignment="1">
      <alignment horizontal="center" vertical="center"/>
    </xf>
    <xf numFmtId="0" fontId="1" fillId="12" borderId="0" xfId="0" applyFont="1" applyFill="1" applyBorder="1"/>
    <xf numFmtId="0" fontId="19" fillId="12" borderId="0" xfId="1" applyFont="1" applyFill="1" applyBorder="1" applyAlignment="1">
      <alignment vertical="center"/>
    </xf>
    <xf numFmtId="0" fontId="4" fillId="12" borderId="0" xfId="1" applyFont="1" applyFill="1" applyBorder="1" applyAlignment="1">
      <alignment horizontal="right" vertical="center"/>
    </xf>
    <xf numFmtId="0" fontId="21" fillId="12" borderId="0" xfId="1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vertical="center"/>
    </xf>
    <xf numFmtId="0" fontId="1" fillId="12" borderId="0" xfId="0" applyFont="1" applyFill="1" applyBorder="1" applyAlignment="1">
      <alignment horizontal="center" vertical="center"/>
    </xf>
    <xf numFmtId="0" fontId="5" fillId="12" borderId="0" xfId="1" applyFont="1" applyFill="1" applyBorder="1" applyAlignment="1" applyProtection="1">
      <alignment horizontal="left" vertical="center"/>
      <protection locked="0"/>
    </xf>
    <xf numFmtId="0" fontId="1" fillId="12" borderId="0" xfId="1" applyFont="1" applyFill="1" applyBorder="1" applyAlignment="1">
      <alignment horizontal="center"/>
    </xf>
    <xf numFmtId="0" fontId="11" fillId="12" borderId="0" xfId="1" applyFont="1" applyFill="1" applyBorder="1" applyAlignment="1">
      <alignment horizontal="center"/>
    </xf>
    <xf numFmtId="0" fontId="21" fillId="12" borderId="0" xfId="1" applyFont="1" applyFill="1" applyBorder="1" applyAlignment="1" applyProtection="1">
      <alignment horizontal="center" vertical="center"/>
      <protection locked="0"/>
    </xf>
    <xf numFmtId="0" fontId="1" fillId="12" borderId="0" xfId="1" applyFont="1" applyFill="1" applyBorder="1" applyAlignment="1">
      <alignment vertical="center"/>
    </xf>
    <xf numFmtId="0" fontId="17" fillId="12" borderId="99" xfId="1" applyFont="1" applyFill="1" applyBorder="1" applyAlignment="1">
      <alignment horizontal="center" vertical="center"/>
    </xf>
    <xf numFmtId="0" fontId="24" fillId="12" borderId="107" xfId="0" applyFont="1" applyFill="1" applyBorder="1" applyAlignment="1">
      <alignment horizontal="center" vertical="center"/>
    </xf>
    <xf numFmtId="0" fontId="17" fillId="12" borderId="108" xfId="1" applyFont="1" applyFill="1" applyBorder="1" applyAlignment="1">
      <alignment horizontal="center" vertical="center"/>
    </xf>
    <xf numFmtId="0" fontId="19" fillId="12" borderId="0" xfId="1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center" textRotation="90"/>
    </xf>
    <xf numFmtId="0" fontId="7" fillId="6" borderId="0" xfId="0" applyFont="1" applyFill="1" applyBorder="1" applyAlignment="1">
      <alignment horizontal="center" vertical="center"/>
    </xf>
    <xf numFmtId="0" fontId="2" fillId="12" borderId="107" xfId="1" applyFont="1" applyFill="1" applyBorder="1"/>
    <xf numFmtId="0" fontId="26" fillId="36" borderId="109" xfId="1" applyFont="1" applyFill="1" applyBorder="1" applyAlignment="1">
      <alignment horizontal="center" vertical="center"/>
    </xf>
    <xf numFmtId="0" fontId="26" fillId="36" borderId="0" xfId="1" applyFont="1" applyFill="1" applyBorder="1" applyAlignment="1">
      <alignment horizontal="center" vertical="center"/>
    </xf>
    <xf numFmtId="0" fontId="25" fillId="12" borderId="0" xfId="1" applyFont="1" applyFill="1" applyAlignment="1">
      <alignment horizontal="center"/>
    </xf>
    <xf numFmtId="0" fontId="1" fillId="12" borderId="28" xfId="1" applyFont="1" applyFill="1" applyBorder="1"/>
    <xf numFmtId="0" fontId="0" fillId="6" borderId="0" xfId="0" applyFill="1" applyBorder="1"/>
    <xf numFmtId="0" fontId="2" fillId="6" borderId="11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111" xfId="0" applyFont="1" applyFill="1" applyBorder="1"/>
    <xf numFmtId="0" fontId="0" fillId="6" borderId="0" xfId="0" applyFill="1" applyAlignment="1"/>
    <xf numFmtId="0" fontId="0" fillId="6" borderId="104" xfId="0" applyFill="1" applyBorder="1" applyAlignment="1"/>
    <xf numFmtId="0" fontId="0" fillId="6" borderId="0" xfId="0" applyFill="1" applyBorder="1" applyAlignment="1">
      <alignment horizontal="center" vertical="center" textRotation="9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>
      <alignment horizontal="right" vertical="center"/>
    </xf>
    <xf numFmtId="0" fontId="4" fillId="6" borderId="104" xfId="0" applyFont="1" applyFill="1" applyBorder="1" applyAlignment="1">
      <alignment horizontal="center" textRotation="90"/>
    </xf>
    <xf numFmtId="0" fontId="6" fillId="6" borderId="104" xfId="0" applyFont="1" applyFill="1" applyBorder="1" applyAlignment="1">
      <alignment horizontal="center" textRotation="9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7" fillId="6" borderId="28" xfId="0" applyFont="1" applyFill="1" applyBorder="1" applyAlignment="1">
      <alignment horizontal="center" vertical="center"/>
    </xf>
    <xf numFmtId="0" fontId="7" fillId="6" borderId="104" xfId="0" applyFont="1" applyFill="1" applyBorder="1" applyAlignment="1">
      <alignment horizontal="center" vertical="center"/>
    </xf>
    <xf numFmtId="0" fontId="5" fillId="6" borderId="0" xfId="0" applyFont="1" applyFill="1" applyBorder="1" applyAlignment="1" applyProtection="1">
      <alignment horizontal="left" vertical="center"/>
      <protection locked="0"/>
    </xf>
    <xf numFmtId="0" fontId="11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4" fillId="6" borderId="0" xfId="0" applyFont="1" applyFill="1" applyBorder="1" applyAlignment="1">
      <alignment horizontal="right" vertical="center"/>
    </xf>
    <xf numFmtId="0" fontId="0" fillId="6" borderId="28" xfId="0" applyFill="1" applyBorder="1" applyAlignment="1">
      <alignment vertical="center"/>
    </xf>
    <xf numFmtId="0" fontId="2" fillId="6" borderId="28" xfId="0" applyFont="1" applyFill="1" applyBorder="1" applyAlignment="1">
      <alignment vertical="center"/>
    </xf>
    <xf numFmtId="0" fontId="2" fillId="6" borderId="28" xfId="0" applyFont="1" applyFill="1" applyBorder="1"/>
    <xf numFmtId="0" fontId="18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17" fillId="6" borderId="0" xfId="0" applyFont="1" applyFill="1" applyBorder="1" applyAlignment="1" applyProtection="1">
      <alignment horizontal="center" vertical="center"/>
      <protection locked="0"/>
    </xf>
    <xf numFmtId="0" fontId="2" fillId="6" borderId="104" xfId="0" applyFont="1" applyFill="1" applyBorder="1" applyAlignment="1" applyProtection="1">
      <alignment horizontal="center" vertical="center"/>
      <protection locked="0"/>
    </xf>
    <xf numFmtId="0" fontId="2" fillId="6" borderId="104" xfId="0" applyFont="1" applyFill="1" applyBorder="1"/>
    <xf numFmtId="0" fontId="2" fillId="6" borderId="104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112" xfId="0" applyFill="1" applyBorder="1"/>
    <xf numFmtId="0" fontId="0" fillId="6" borderId="28" xfId="0" applyFill="1" applyBorder="1"/>
    <xf numFmtId="0" fontId="14" fillId="6" borderId="0" xfId="0" applyFont="1" applyFill="1" applyBorder="1" applyAlignment="1">
      <alignment horizontal="center" vertical="center"/>
    </xf>
    <xf numFmtId="0" fontId="0" fillId="6" borderId="0" xfId="0" applyFill="1"/>
    <xf numFmtId="0" fontId="21" fillId="35" borderId="0" xfId="1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2" fillId="12" borderId="0" xfId="1" applyFont="1" applyFill="1" applyAlignment="1" applyProtection="1">
      <alignment vertical="center"/>
      <protection locked="0"/>
    </xf>
    <xf numFmtId="0" fontId="2" fillId="12" borderId="0" xfId="1" applyFont="1" applyFill="1" applyBorder="1" applyAlignment="1" applyProtection="1">
      <alignment vertical="center"/>
      <protection locked="0"/>
    </xf>
    <xf numFmtId="0" fontId="29" fillId="12" borderId="0" xfId="1" applyFont="1" applyFill="1" applyAlignment="1">
      <alignment horizontal="center" vertical="center"/>
    </xf>
    <xf numFmtId="0" fontId="24" fillId="12" borderId="0" xfId="1" applyFont="1" applyFill="1" applyBorder="1" applyAlignment="1">
      <alignment vertical="center"/>
    </xf>
    <xf numFmtId="0" fontId="18" fillId="38" borderId="0" xfId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center" vertical="center"/>
    </xf>
    <xf numFmtId="0" fontId="18" fillId="38" borderId="108" xfId="1" applyFont="1" applyFill="1" applyBorder="1" applyAlignment="1">
      <alignment horizontal="center" vertical="center"/>
    </xf>
    <xf numFmtId="0" fontId="18" fillId="12" borderId="0" xfId="1" applyFont="1" applyFill="1" applyBorder="1" applyAlignment="1">
      <alignment horizontal="center" vertical="center"/>
    </xf>
    <xf numFmtId="0" fontId="18" fillId="37" borderId="0" xfId="1" applyFont="1" applyFill="1" applyBorder="1" applyAlignment="1">
      <alignment horizontal="center" vertical="center"/>
    </xf>
    <xf numFmtId="0" fontId="18" fillId="37" borderId="108" xfId="1" applyFont="1" applyFill="1" applyBorder="1" applyAlignment="1">
      <alignment horizontal="center" vertical="center"/>
    </xf>
    <xf numFmtId="0" fontId="20" fillId="12" borderId="0" xfId="1" applyFont="1" applyFill="1" applyBorder="1" applyAlignment="1">
      <alignment vertical="center"/>
    </xf>
    <xf numFmtId="0" fontId="17" fillId="39" borderId="46" xfId="1" applyFont="1" applyFill="1" applyBorder="1" applyAlignment="1" applyProtection="1">
      <alignment horizontal="center" vertical="center"/>
      <protection locked="0"/>
    </xf>
    <xf numFmtId="0" fontId="17" fillId="39" borderId="69" xfId="1" applyFont="1" applyFill="1" applyBorder="1" applyAlignment="1" applyProtection="1">
      <alignment horizontal="center" vertical="center"/>
      <protection locked="0"/>
    </xf>
    <xf numFmtId="0" fontId="19" fillId="12" borderId="0" xfId="1" applyFont="1" applyFill="1" applyProtection="1">
      <protection locked="0"/>
    </xf>
    <xf numFmtId="0" fontId="19" fillId="12" borderId="0" xfId="1" applyFont="1" applyFill="1" applyAlignment="1" applyProtection="1">
      <alignment horizontal="right" vertical="center"/>
      <protection locked="0"/>
    </xf>
    <xf numFmtId="0" fontId="17" fillId="12" borderId="0" xfId="1" applyFont="1" applyFill="1" applyAlignment="1" applyProtection="1">
      <alignment horizontal="center" vertical="center"/>
      <protection locked="0"/>
    </xf>
    <xf numFmtId="0" fontId="17" fillId="12" borderId="0" xfId="1" applyFont="1" applyFill="1" applyBorder="1" applyAlignment="1" applyProtection="1">
      <alignment horizontal="center" vertical="center"/>
      <protection locked="0"/>
    </xf>
    <xf numFmtId="0" fontId="1" fillId="29" borderId="0" xfId="1" applyFont="1" applyFill="1" applyAlignment="1" applyProtection="1">
      <alignment vertical="center"/>
      <protection locked="0"/>
    </xf>
    <xf numFmtId="0" fontId="24" fillId="12" borderId="0" xfId="1" applyFont="1" applyFill="1" applyProtection="1">
      <protection locked="0"/>
    </xf>
    <xf numFmtId="0" fontId="17" fillId="39" borderId="113" xfId="1" applyFont="1" applyFill="1" applyBorder="1" applyAlignment="1" applyProtection="1">
      <alignment horizontal="center" vertical="center"/>
      <protection locked="0"/>
    </xf>
    <xf numFmtId="0" fontId="17" fillId="39" borderId="58" xfId="1" applyFont="1" applyFill="1" applyBorder="1" applyAlignment="1" applyProtection="1">
      <alignment horizontal="center" vertical="center"/>
      <protection locked="0"/>
    </xf>
    <xf numFmtId="0" fontId="19" fillId="12" borderId="0" xfId="1" applyFont="1" applyFill="1" applyBorder="1" applyProtection="1">
      <protection locked="0"/>
    </xf>
    <xf numFmtId="0" fontId="17" fillId="38" borderId="0" xfId="1" applyFont="1" applyFill="1" applyBorder="1" applyAlignment="1" applyProtection="1">
      <alignment horizontal="center" vertical="center"/>
      <protection locked="0"/>
    </xf>
    <xf numFmtId="0" fontId="18" fillId="36" borderId="0" xfId="1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7" fillId="40" borderId="1" xfId="1" applyFont="1" applyFill="1" applyBorder="1" applyAlignment="1" applyProtection="1">
      <alignment horizontal="center" vertical="center"/>
      <protection locked="0"/>
    </xf>
    <xf numFmtId="0" fontId="17" fillId="40" borderId="30" xfId="1" applyFont="1" applyFill="1" applyBorder="1" applyAlignment="1" applyProtection="1">
      <alignment horizontal="center" vertical="center"/>
      <protection locked="0"/>
    </xf>
    <xf numFmtId="0" fontId="17" fillId="39" borderId="60" xfId="1" applyFont="1" applyFill="1" applyBorder="1" applyAlignment="1" applyProtection="1">
      <alignment horizontal="center" vertical="center"/>
      <protection locked="0"/>
    </xf>
    <xf numFmtId="0" fontId="17" fillId="39" borderId="114" xfId="1" applyFont="1" applyFill="1" applyBorder="1" applyAlignment="1" applyProtection="1">
      <alignment horizontal="center" vertical="center"/>
      <protection locked="0"/>
    </xf>
    <xf numFmtId="0" fontId="17" fillId="41" borderId="46" xfId="1" applyFont="1" applyFill="1" applyBorder="1" applyAlignment="1" applyProtection="1">
      <alignment horizontal="center" vertical="center"/>
      <protection locked="0"/>
    </xf>
    <xf numFmtId="0" fontId="17" fillId="41" borderId="60" xfId="1" applyFont="1" applyFill="1" applyBorder="1" applyAlignment="1" applyProtection="1">
      <alignment horizontal="center" vertical="center"/>
      <protection locked="0"/>
    </xf>
    <xf numFmtId="0" fontId="1" fillId="12" borderId="0" xfId="0" applyFont="1" applyFill="1" applyBorder="1" applyAlignment="1" applyProtection="1">
      <alignment vertical="center"/>
      <protection locked="0"/>
    </xf>
    <xf numFmtId="0" fontId="24" fillId="12" borderId="0" xfId="1" applyFont="1" applyFill="1" applyBorder="1" applyAlignment="1">
      <alignment horizontal="center" vertical="center"/>
    </xf>
    <xf numFmtId="0" fontId="29" fillId="12" borderId="0" xfId="1" applyFont="1" applyFill="1" applyBorder="1" applyAlignment="1">
      <alignment horizontal="center" vertical="center"/>
    </xf>
    <xf numFmtId="0" fontId="18" fillId="12" borderId="108" xfId="1" applyFont="1" applyFill="1" applyBorder="1" applyAlignment="1">
      <alignment horizontal="center" vertical="center"/>
    </xf>
    <xf numFmtId="0" fontId="29" fillId="12" borderId="0" xfId="1" applyFont="1" applyFill="1" applyBorder="1" applyAlignment="1">
      <alignment horizontal="center" vertical="top"/>
    </xf>
    <xf numFmtId="0" fontId="24" fillId="12" borderId="0" xfId="0" applyFont="1" applyFill="1" applyBorder="1"/>
    <xf numFmtId="0" fontId="17" fillId="42" borderId="46" xfId="1" applyFont="1" applyFill="1" applyBorder="1" applyAlignment="1" applyProtection="1">
      <alignment horizontal="center" vertical="center"/>
      <protection locked="0"/>
    </xf>
    <xf numFmtId="0" fontId="17" fillId="42" borderId="69" xfId="1" applyFont="1" applyFill="1" applyBorder="1" applyAlignment="1" applyProtection="1">
      <alignment horizontal="center" vertical="center"/>
      <protection locked="0"/>
    </xf>
    <xf numFmtId="0" fontId="19" fillId="12" borderId="0" xfId="1" applyFont="1" applyFill="1" applyBorder="1" applyAlignment="1" applyProtection="1">
      <alignment horizontal="right" vertical="center"/>
      <protection locked="0"/>
    </xf>
    <xf numFmtId="0" fontId="17" fillId="12" borderId="108" xfId="1" applyFont="1" applyFill="1" applyBorder="1" applyAlignment="1" applyProtection="1">
      <alignment horizontal="center" vertical="center"/>
      <protection locked="0"/>
    </xf>
    <xf numFmtId="0" fontId="24" fillId="12" borderId="0" xfId="1" applyFont="1" applyFill="1" applyBorder="1" applyProtection="1">
      <protection locked="0"/>
    </xf>
    <xf numFmtId="0" fontId="2" fillId="12" borderId="0" xfId="1" applyFont="1" applyFill="1" applyProtection="1">
      <protection locked="0"/>
    </xf>
    <xf numFmtId="0" fontId="2" fillId="12" borderId="0" xfId="1" applyFont="1" applyFill="1" applyAlignment="1" applyProtection="1">
      <alignment horizontal="left" vertical="center"/>
      <protection locked="0"/>
    </xf>
    <xf numFmtId="0" fontId="18" fillId="36" borderId="109" xfId="1" applyFont="1" applyFill="1" applyBorder="1" applyAlignment="1">
      <alignment horizontal="center" vertical="center"/>
    </xf>
    <xf numFmtId="0" fontId="10" fillId="12" borderId="86" xfId="1" applyFont="1" applyFill="1" applyBorder="1" applyAlignment="1">
      <alignment horizontal="center" vertical="center"/>
    </xf>
    <xf numFmtId="0" fontId="10" fillId="12" borderId="86" xfId="1" applyFont="1" applyFill="1" applyBorder="1" applyAlignment="1">
      <alignment horizontal="center"/>
    </xf>
    <xf numFmtId="0" fontId="24" fillId="12" borderId="86" xfId="1" applyFont="1" applyFill="1" applyBorder="1"/>
    <xf numFmtId="0" fontId="17" fillId="39" borderId="66" xfId="1" applyFont="1" applyFill="1" applyBorder="1" applyAlignment="1" applyProtection="1">
      <alignment horizontal="center" vertical="center"/>
      <protection locked="0"/>
    </xf>
    <xf numFmtId="0" fontId="19" fillId="12" borderId="0" xfId="1" applyFont="1" applyFill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Border="1" applyProtection="1">
      <protection locked="0"/>
    </xf>
    <xf numFmtId="0" fontId="19" fillId="6" borderId="0" xfId="0" applyFont="1" applyFill="1" applyBorder="1" applyAlignment="1" applyProtection="1">
      <alignment vertical="center"/>
      <protection locked="0"/>
    </xf>
    <xf numFmtId="0" fontId="19" fillId="6" borderId="0" xfId="0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Protection="1">
      <protection locked="0"/>
    </xf>
    <xf numFmtId="0" fontId="2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  <protection locked="0"/>
    </xf>
    <xf numFmtId="0" fontId="14" fillId="6" borderId="28" xfId="0" applyFont="1" applyFill="1" applyBorder="1" applyAlignment="1">
      <alignment horizontal="center" vertical="center"/>
    </xf>
    <xf numFmtId="0" fontId="2" fillId="6" borderId="112" xfId="0" applyFont="1" applyFill="1" applyBorder="1"/>
    <xf numFmtId="0" fontId="10" fillId="6" borderId="0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6" borderId="0" xfId="0" applyFont="1" applyFill="1" applyBorder="1" applyAlignment="1">
      <alignment horizontal="center" textRotation="90"/>
    </xf>
    <xf numFmtId="0" fontId="6" fillId="6" borderId="21" xfId="0" applyFont="1" applyFill="1" applyBorder="1" applyAlignment="1">
      <alignment horizontal="center" textRotation="90"/>
    </xf>
    <xf numFmtId="0" fontId="7" fillId="5" borderId="34" xfId="0" applyFont="1" applyFill="1" applyBorder="1" applyAlignment="1" applyProtection="1">
      <alignment horizontal="center" textRotation="90"/>
    </xf>
    <xf numFmtId="0" fontId="8" fillId="5" borderId="118" xfId="0" applyFont="1" applyFill="1" applyBorder="1" applyAlignment="1" applyProtection="1">
      <alignment horizontal="center" textRotation="90"/>
    </xf>
    <xf numFmtId="0" fontId="8" fillId="5" borderId="6" xfId="0" applyFont="1" applyFill="1" applyBorder="1" applyAlignment="1" applyProtection="1">
      <alignment horizontal="center" textRotation="90"/>
    </xf>
    <xf numFmtId="0" fontId="8" fillId="5" borderId="119" xfId="0" applyFont="1" applyFill="1" applyBorder="1" applyAlignment="1" applyProtection="1">
      <alignment horizontal="center" textRotation="90"/>
    </xf>
    <xf numFmtId="0" fontId="8" fillId="5" borderId="0" xfId="0" applyFont="1" applyFill="1" applyBorder="1" applyAlignment="1" applyProtection="1">
      <alignment horizontal="center" textRotation="90"/>
    </xf>
    <xf numFmtId="0" fontId="8" fillId="5" borderId="120" xfId="0" applyFont="1" applyFill="1" applyBorder="1" applyAlignment="1" applyProtection="1">
      <alignment horizontal="center" textRotation="90"/>
    </xf>
    <xf numFmtId="0" fontId="2" fillId="6" borderId="34" xfId="0" applyFont="1" applyFill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11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2" fillId="12" borderId="86" xfId="1" applyFont="1" applyFill="1" applyBorder="1" applyAlignment="1">
      <alignment horizontal="center" vertical="center"/>
    </xf>
    <xf numFmtId="0" fontId="24" fillId="6" borderId="86" xfId="0" applyFont="1" applyFill="1" applyBorder="1" applyAlignment="1">
      <alignment horizontal="center" vertical="center"/>
    </xf>
    <xf numFmtId="0" fontId="7" fillId="43" borderId="1" xfId="0" applyFont="1" applyFill="1" applyBorder="1" applyAlignment="1" applyProtection="1">
      <alignment horizontal="center" vertical="center"/>
      <protection locked="0"/>
    </xf>
    <xf numFmtId="0" fontId="10" fillId="43" borderId="17" xfId="0" applyFont="1" applyFill="1" applyBorder="1" applyAlignment="1" applyProtection="1">
      <alignment horizontal="center" vertical="center"/>
      <protection locked="0"/>
    </xf>
    <xf numFmtId="0" fontId="10" fillId="43" borderId="18" xfId="0" applyFont="1" applyFill="1" applyBorder="1" applyAlignment="1" applyProtection="1">
      <alignment horizontal="center" vertical="center"/>
      <protection locked="0"/>
    </xf>
    <xf numFmtId="0" fontId="2" fillId="6" borderId="34" xfId="0" applyFont="1" applyFill="1" applyBorder="1" applyAlignment="1">
      <alignment horizontal="center" vertical="center" wrapText="1"/>
    </xf>
    <xf numFmtId="0" fontId="2" fillId="6" borderId="118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0" fillId="5" borderId="115" xfId="0" applyFont="1" applyFill="1" applyBorder="1" applyAlignment="1">
      <alignment horizontal="center" vertical="center"/>
    </xf>
    <xf numFmtId="0" fontId="0" fillId="5" borderId="116" xfId="0" applyFill="1" applyBorder="1" applyAlignment="1">
      <alignment horizontal="center" vertical="center"/>
    </xf>
    <xf numFmtId="0" fontId="0" fillId="5" borderId="117" xfId="0" applyFill="1" applyBorder="1" applyAlignment="1">
      <alignment horizontal="center" vertical="center"/>
    </xf>
    <xf numFmtId="0" fontId="11" fillId="6" borderId="116" xfId="0" applyFont="1" applyFill="1" applyBorder="1" applyAlignment="1">
      <alignment horizontal="center"/>
    </xf>
    <xf numFmtId="0" fontId="0" fillId="6" borderId="116" xfId="0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10" fillId="6" borderId="28" xfId="0" applyFont="1" applyFill="1" applyBorder="1" applyAlignment="1">
      <alignment horizontal="center" vertical="center"/>
    </xf>
    <xf numFmtId="0" fontId="13" fillId="6" borderId="116" xfId="0" applyFont="1" applyFill="1" applyBorder="1" applyAlignment="1">
      <alignment horizontal="center"/>
    </xf>
    <xf numFmtId="0" fontId="17" fillId="5" borderId="115" xfId="0" applyFont="1" applyFill="1" applyBorder="1" applyAlignment="1">
      <alignment horizontal="center" vertical="center"/>
    </xf>
    <xf numFmtId="0" fontId="18" fillId="5" borderId="116" xfId="0" applyFont="1" applyFill="1" applyBorder="1" applyAlignment="1">
      <alignment horizontal="center" vertical="center"/>
    </xf>
    <xf numFmtId="0" fontId="18" fillId="5" borderId="117" xfId="0" applyFont="1" applyFill="1" applyBorder="1" applyAlignment="1">
      <alignment horizontal="center" vertical="center"/>
    </xf>
    <xf numFmtId="0" fontId="13" fillId="6" borderId="121" xfId="0" applyFont="1" applyFill="1" applyBorder="1" applyAlignment="1">
      <alignment horizontal="center"/>
    </xf>
    <xf numFmtId="0" fontId="11" fillId="6" borderId="121" xfId="0" applyFont="1" applyFill="1" applyBorder="1" applyAlignment="1">
      <alignment horizontal="center"/>
    </xf>
    <xf numFmtId="0" fontId="0" fillId="6" borderId="121" xfId="0" applyFill="1" applyBorder="1" applyAlignment="1">
      <alignment horizontal="center"/>
    </xf>
    <xf numFmtId="0" fontId="27" fillId="6" borderId="1" xfId="0" applyFont="1" applyFill="1" applyBorder="1" applyAlignment="1" applyProtection="1">
      <alignment horizontal="center" vertical="center"/>
      <protection locked="0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17" fillId="43" borderId="1" xfId="0" applyFont="1" applyFill="1" applyBorder="1" applyAlignment="1" applyProtection="1">
      <alignment horizontal="center" vertical="center"/>
      <protection locked="0"/>
    </xf>
    <xf numFmtId="0" fontId="18" fillId="43" borderId="17" xfId="0" applyFont="1" applyFill="1" applyBorder="1" applyAlignment="1" applyProtection="1">
      <alignment horizontal="center" vertical="center"/>
      <protection locked="0"/>
    </xf>
    <xf numFmtId="0" fontId="18" fillId="43" borderId="18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3" fillId="6" borderId="122" xfId="0" applyFont="1" applyFill="1" applyBorder="1" applyAlignment="1">
      <alignment horizontal="center"/>
    </xf>
    <xf numFmtId="0" fontId="11" fillId="6" borderId="122" xfId="0" applyFont="1" applyFill="1" applyBorder="1" applyAlignment="1">
      <alignment horizontal="center"/>
    </xf>
    <xf numFmtId="0" fontId="8" fillId="5" borderId="27" xfId="0" applyFont="1" applyFill="1" applyBorder="1" applyAlignment="1" applyProtection="1">
      <alignment horizontal="center" textRotation="90"/>
    </xf>
    <xf numFmtId="0" fontId="8" fillId="5" borderId="28" xfId="0" applyFont="1" applyFill="1" applyBorder="1" applyAlignment="1" applyProtection="1">
      <alignment horizontal="center" textRotation="90"/>
    </xf>
    <xf numFmtId="0" fontId="8" fillId="5" borderId="29" xfId="0" applyFont="1" applyFill="1" applyBorder="1" applyAlignment="1" applyProtection="1">
      <alignment horizontal="center" textRotation="90"/>
    </xf>
    <xf numFmtId="0" fontId="17" fillId="5" borderId="115" xfId="0" applyFont="1" applyFill="1" applyBorder="1" applyAlignment="1" applyProtection="1">
      <alignment horizontal="center" vertical="center"/>
      <protection locked="0"/>
    </xf>
    <xf numFmtId="0" fontId="20" fillId="5" borderId="116" xfId="0" applyFont="1" applyFill="1" applyBorder="1" applyAlignment="1">
      <alignment horizontal="center" vertical="center"/>
    </xf>
    <xf numFmtId="0" fontId="20" fillId="5" borderId="117" xfId="0" applyFont="1" applyFill="1" applyBorder="1" applyAlignment="1">
      <alignment horizontal="center" vertical="center"/>
    </xf>
    <xf numFmtId="0" fontId="13" fillId="6" borderId="122" xfId="0" applyFont="1" applyFill="1" applyBorder="1" applyAlignment="1" applyProtection="1">
      <alignment horizontal="center"/>
      <protection locked="0"/>
    </xf>
    <xf numFmtId="0" fontId="14" fillId="6" borderId="122" xfId="0" applyFont="1" applyFill="1" applyBorder="1" applyAlignment="1">
      <alignment horizontal="center"/>
    </xf>
    <xf numFmtId="0" fontId="24" fillId="6" borderId="107" xfId="0" applyFont="1" applyFill="1" applyBorder="1" applyAlignment="1">
      <alignment horizontal="center" vertical="center"/>
    </xf>
    <xf numFmtId="0" fontId="17" fillId="5" borderId="12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10" fillId="5" borderId="34" xfId="0" applyFont="1" applyFill="1" applyBorder="1" applyAlignment="1" applyProtection="1">
      <alignment horizontal="center" textRotation="90"/>
    </xf>
    <xf numFmtId="0" fontId="22" fillId="0" borderId="118" xfId="0" applyFont="1" applyBorder="1" applyAlignment="1" applyProtection="1">
      <alignment horizontal="center" textRotation="90"/>
    </xf>
    <xf numFmtId="0" fontId="22" fillId="0" borderId="6" xfId="0" applyFont="1" applyBorder="1" applyAlignment="1" applyProtection="1">
      <alignment horizontal="center" textRotation="90"/>
    </xf>
    <xf numFmtId="0" fontId="22" fillId="0" borderId="119" xfId="0" applyFont="1" applyBorder="1" applyAlignment="1" applyProtection="1">
      <alignment horizontal="center" textRotation="90"/>
    </xf>
    <xf numFmtId="0" fontId="22" fillId="0" borderId="0" xfId="0" applyFont="1" applyAlignment="1" applyProtection="1">
      <alignment horizontal="center" textRotation="90"/>
    </xf>
    <xf numFmtId="0" fontId="22" fillId="0" borderId="120" xfId="0" applyFont="1" applyBorder="1" applyAlignment="1" applyProtection="1">
      <alignment horizontal="center" textRotation="90"/>
    </xf>
    <xf numFmtId="0" fontId="22" fillId="0" borderId="27" xfId="0" applyFont="1" applyBorder="1" applyAlignment="1" applyProtection="1">
      <alignment horizontal="center" textRotation="90"/>
    </xf>
    <xf numFmtId="0" fontId="22" fillId="0" borderId="28" xfId="0" applyFont="1" applyBorder="1" applyAlignment="1" applyProtection="1">
      <alignment horizontal="center" textRotation="90"/>
    </xf>
    <xf numFmtId="0" fontId="22" fillId="0" borderId="29" xfId="0" applyFont="1" applyBorder="1" applyAlignment="1" applyProtection="1">
      <alignment horizontal="center" textRotation="90"/>
    </xf>
    <xf numFmtId="0" fontId="17" fillId="44" borderId="48" xfId="1" applyFont="1" applyFill="1" applyBorder="1" applyAlignment="1">
      <alignment horizontal="center" vertical="center"/>
    </xf>
    <xf numFmtId="0" fontId="17" fillId="44" borderId="83" xfId="1" applyFont="1" applyFill="1" applyBorder="1" applyAlignment="1">
      <alignment horizontal="center" vertical="center"/>
    </xf>
    <xf numFmtId="0" fontId="17" fillId="44" borderId="68" xfId="1" applyFont="1" applyFill="1" applyBorder="1" applyAlignment="1">
      <alignment horizontal="center" vertical="center"/>
    </xf>
    <xf numFmtId="0" fontId="18" fillId="45" borderId="125" xfId="1" applyFont="1" applyFill="1" applyBorder="1" applyAlignment="1">
      <alignment horizontal="center" vertical="center"/>
    </xf>
    <xf numFmtId="0" fontId="7" fillId="12" borderId="86" xfId="1" applyFont="1" applyFill="1" applyBorder="1" applyAlignment="1">
      <alignment horizontal="center" vertical="center"/>
    </xf>
    <xf numFmtId="0" fontId="11" fillId="12" borderId="0" xfId="1" applyFont="1" applyFill="1" applyAlignment="1">
      <alignment horizontal="center"/>
    </xf>
    <xf numFmtId="0" fontId="17" fillId="44" borderId="48" xfId="1" applyFont="1" applyFill="1" applyBorder="1" applyAlignment="1" applyProtection="1">
      <alignment horizontal="center" vertical="center"/>
      <protection locked="0"/>
    </xf>
    <xf numFmtId="0" fontId="17" fillId="44" borderId="83" xfId="1" applyFont="1" applyFill="1" applyBorder="1" applyAlignment="1" applyProtection="1">
      <alignment horizontal="center" vertical="center"/>
      <protection locked="0"/>
    </xf>
    <xf numFmtId="0" fontId="17" fillId="44" borderId="68" xfId="1" applyFont="1" applyFill="1" applyBorder="1" applyAlignment="1" applyProtection="1">
      <alignment horizontal="center" vertical="center"/>
      <protection locked="0"/>
    </xf>
    <xf numFmtId="0" fontId="6" fillId="12" borderId="64" xfId="1" applyFont="1" applyFill="1" applyBorder="1" applyAlignment="1">
      <alignment horizontal="center" vertical="center"/>
    </xf>
    <xf numFmtId="0" fontId="13" fillId="12" borderId="0" xfId="1" applyFont="1" applyFill="1" applyAlignment="1">
      <alignment horizontal="center"/>
    </xf>
    <xf numFmtId="0" fontId="27" fillId="12" borderId="46" xfId="1" applyFont="1" applyFill="1" applyBorder="1" applyAlignment="1" applyProtection="1">
      <alignment horizontal="center" vertical="center"/>
      <protection locked="0"/>
    </xf>
    <xf numFmtId="0" fontId="27" fillId="12" borderId="66" xfId="1" applyFont="1" applyFill="1" applyBorder="1" applyAlignment="1" applyProtection="1">
      <alignment horizontal="center" vertical="center"/>
      <protection locked="0"/>
    </xf>
    <xf numFmtId="0" fontId="17" fillId="13" borderId="64" xfId="1" applyFont="1" applyFill="1" applyBorder="1" applyAlignment="1" applyProtection="1">
      <alignment horizontal="center" textRotation="90"/>
    </xf>
    <xf numFmtId="0" fontId="17" fillId="13" borderId="46" xfId="1" applyFont="1" applyFill="1" applyBorder="1" applyAlignment="1" applyProtection="1">
      <alignment horizontal="center" textRotation="90"/>
    </xf>
    <xf numFmtId="0" fontId="17" fillId="13" borderId="65" xfId="1" applyFont="1" applyFill="1" applyBorder="1" applyAlignment="1" applyProtection="1">
      <alignment horizontal="center" textRotation="90"/>
    </xf>
    <xf numFmtId="0" fontId="17" fillId="13" borderId="66" xfId="1" applyFont="1" applyFill="1" applyBorder="1" applyAlignment="1" applyProtection="1">
      <alignment horizontal="center" textRotation="90"/>
    </xf>
    <xf numFmtId="0" fontId="17" fillId="13" borderId="64" xfId="1" applyFont="1" applyFill="1" applyBorder="1" applyAlignment="1" applyProtection="1">
      <alignment horizontal="center" vertical="center" textRotation="90"/>
    </xf>
    <xf numFmtId="0" fontId="17" fillId="13" borderId="65" xfId="1" applyFont="1" applyFill="1" applyBorder="1" applyAlignment="1" applyProtection="1">
      <alignment horizontal="center" vertical="center" textRotation="90"/>
    </xf>
    <xf numFmtId="0" fontId="17" fillId="13" borderId="69" xfId="1" applyFont="1" applyFill="1" applyBorder="1" applyAlignment="1" applyProtection="1">
      <alignment horizontal="center" vertical="center" textRotation="90"/>
    </xf>
    <xf numFmtId="0" fontId="6" fillId="6" borderId="0" xfId="0" applyFont="1" applyFill="1" applyBorder="1" applyAlignment="1">
      <alignment horizontal="center" textRotation="90"/>
    </xf>
    <xf numFmtId="0" fontId="6" fillId="6" borderId="0" xfId="0" applyFont="1" applyFill="1" applyBorder="1" applyAlignment="1" applyProtection="1">
      <alignment horizontal="center" textRotation="90"/>
      <protection locked="0"/>
    </xf>
    <xf numFmtId="0" fontId="6" fillId="6" borderId="21" xfId="0" applyFont="1" applyFill="1" applyBorder="1" applyAlignment="1" applyProtection="1">
      <alignment horizontal="center" textRotation="90"/>
      <protection locked="0"/>
    </xf>
    <xf numFmtId="0" fontId="4" fillId="12" borderId="65" xfId="0" applyFont="1" applyFill="1" applyBorder="1" applyAlignment="1">
      <alignment horizontal="center" vertical="center" wrapText="1"/>
    </xf>
    <xf numFmtId="0" fontId="4" fillId="12" borderId="64" xfId="0" applyFont="1" applyFill="1" applyBorder="1" applyAlignment="1">
      <alignment horizontal="center" vertical="center"/>
    </xf>
    <xf numFmtId="0" fontId="18" fillId="44" borderId="126" xfId="1" applyFont="1" applyFill="1" applyBorder="1" applyAlignment="1" applyProtection="1">
      <alignment horizontal="center" vertical="center"/>
      <protection locked="0"/>
    </xf>
    <xf numFmtId="0" fontId="18" fillId="44" borderId="127" xfId="1" applyFont="1" applyFill="1" applyBorder="1" applyAlignment="1" applyProtection="1">
      <alignment horizontal="center" vertical="center"/>
      <protection locked="0"/>
    </xf>
    <xf numFmtId="0" fontId="18" fillId="44" borderId="128" xfId="1" applyFont="1" applyFill="1" applyBorder="1" applyAlignment="1" applyProtection="1">
      <alignment horizontal="center" vertical="center"/>
      <protection locked="0"/>
    </xf>
    <xf numFmtId="0" fontId="13" fillId="12" borderId="102" xfId="1" applyFont="1" applyFill="1" applyBorder="1" applyAlignment="1">
      <alignment horizontal="center" vertical="center"/>
    </xf>
    <xf numFmtId="0" fontId="13" fillId="12" borderId="0" xfId="1" applyFont="1" applyFill="1" applyBorder="1" applyAlignment="1">
      <alignment horizontal="center" vertical="center"/>
    </xf>
    <xf numFmtId="0" fontId="18" fillId="46" borderId="129" xfId="1" applyFont="1" applyFill="1" applyBorder="1" applyAlignment="1">
      <alignment horizontal="center" vertical="center"/>
    </xf>
    <xf numFmtId="0" fontId="18" fillId="46" borderId="130" xfId="1" applyFont="1" applyFill="1" applyBorder="1" applyAlignment="1">
      <alignment horizontal="center" vertical="center"/>
    </xf>
    <xf numFmtId="0" fontId="18" fillId="46" borderId="131" xfId="1" applyFont="1" applyFill="1" applyBorder="1" applyAlignment="1">
      <alignment horizontal="center" vertical="center"/>
    </xf>
    <xf numFmtId="0" fontId="21" fillId="12" borderId="0" xfId="1" applyFont="1" applyFill="1" applyBorder="1" applyAlignment="1">
      <alignment horizontal="center" vertical="center"/>
    </xf>
    <xf numFmtId="0" fontId="21" fillId="12" borderId="0" xfId="1" applyFont="1" applyFill="1" applyBorder="1" applyAlignment="1" applyProtection="1">
      <alignment horizontal="center" vertical="center"/>
      <protection locked="0"/>
    </xf>
    <xf numFmtId="0" fontId="13" fillId="12" borderId="0" xfId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13" fillId="36" borderId="0" xfId="1" applyFont="1" applyFill="1" applyBorder="1" applyAlignment="1">
      <alignment horizontal="center"/>
    </xf>
    <xf numFmtId="0" fontId="21" fillId="36" borderId="0" xfId="1" applyFont="1" applyFill="1" applyBorder="1" applyAlignment="1">
      <alignment horizontal="center" vertical="center"/>
    </xf>
    <xf numFmtId="0" fontId="13" fillId="12" borderId="121" xfId="1" applyFont="1" applyFill="1" applyBorder="1" applyAlignment="1">
      <alignment horizontal="center" vertical="center"/>
    </xf>
    <xf numFmtId="0" fontId="18" fillId="45" borderId="115" xfId="1" applyFont="1" applyFill="1" applyBorder="1" applyAlignment="1">
      <alignment horizontal="center" vertical="center"/>
    </xf>
    <xf numFmtId="0" fontId="24" fillId="5" borderId="116" xfId="0" applyFont="1" applyFill="1" applyBorder="1" applyAlignment="1">
      <alignment horizontal="center" vertical="center"/>
    </xf>
    <xf numFmtId="0" fontId="24" fillId="5" borderId="117" xfId="0" applyFont="1" applyFill="1" applyBorder="1" applyAlignment="1">
      <alignment horizontal="center" vertical="center"/>
    </xf>
    <xf numFmtId="0" fontId="18" fillId="36" borderId="0" xfId="1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7" fillId="35" borderId="0" xfId="1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>
      <alignment vertical="center"/>
    </xf>
    <xf numFmtId="0" fontId="17" fillId="44" borderId="46" xfId="1" applyFont="1" applyFill="1" applyBorder="1" applyAlignment="1" applyProtection="1">
      <alignment horizontal="center" vertical="center"/>
      <protection locked="0"/>
    </xf>
    <xf numFmtId="0" fontId="17" fillId="44" borderId="54" xfId="1" applyFont="1" applyFill="1" applyBorder="1" applyAlignment="1" applyProtection="1">
      <alignment horizontal="center" vertical="center"/>
      <protection locked="0"/>
    </xf>
    <xf numFmtId="0" fontId="2" fillId="43" borderId="54" xfId="0" applyFont="1" applyFill="1" applyBorder="1" applyAlignment="1">
      <alignment vertical="center"/>
    </xf>
    <xf numFmtId="0" fontId="2" fillId="43" borderId="55" xfId="0" applyFont="1" applyFill="1" applyBorder="1" applyAlignment="1">
      <alignment vertical="center"/>
    </xf>
    <xf numFmtId="0" fontId="17" fillId="44" borderId="46" xfId="1" applyFont="1" applyFill="1" applyBorder="1" applyAlignment="1">
      <alignment horizontal="center" vertical="center"/>
    </xf>
    <xf numFmtId="0" fontId="17" fillId="44" borderId="54" xfId="1" applyFont="1" applyFill="1" applyBorder="1" applyAlignment="1">
      <alignment horizontal="center" vertical="center"/>
    </xf>
    <xf numFmtId="0" fontId="13" fillId="12" borderId="89" xfId="1" applyFont="1" applyFill="1" applyBorder="1" applyAlignment="1">
      <alignment horizontal="center" vertical="center"/>
    </xf>
    <xf numFmtId="0" fontId="13" fillId="6" borderId="89" xfId="0" applyFont="1" applyFill="1" applyBorder="1" applyAlignment="1">
      <alignment horizontal="center" vertical="center"/>
    </xf>
    <xf numFmtId="0" fontId="17" fillId="13" borderId="108" xfId="1" applyFont="1" applyFill="1" applyBorder="1" applyAlignment="1" applyProtection="1">
      <alignment horizontal="center" vertical="center" textRotation="90"/>
    </xf>
    <xf numFmtId="0" fontId="17" fillId="13" borderId="45" xfId="1" applyFont="1" applyFill="1" applyBorder="1" applyAlignment="1" applyProtection="1">
      <alignment horizontal="center" vertical="center" textRotation="90"/>
    </xf>
    <xf numFmtId="0" fontId="17" fillId="13" borderId="103" xfId="1" applyFont="1" applyFill="1" applyBorder="1" applyAlignment="1" applyProtection="1">
      <alignment horizontal="center" vertical="center" textRotation="90"/>
    </xf>
    <xf numFmtId="0" fontId="17" fillId="13" borderId="0" xfId="1" applyFont="1" applyFill="1" applyBorder="1" applyAlignment="1" applyProtection="1">
      <alignment horizontal="center" vertical="center" textRotation="90"/>
    </xf>
    <xf numFmtId="0" fontId="17" fillId="13" borderId="132" xfId="1" applyFont="1" applyFill="1" applyBorder="1" applyAlignment="1" applyProtection="1">
      <alignment horizontal="center" vertical="center" textRotation="90"/>
    </xf>
    <xf numFmtId="0" fontId="17" fillId="13" borderId="114" xfId="1" applyFont="1" applyFill="1" applyBorder="1" applyAlignment="1" applyProtection="1">
      <alignment horizontal="center" vertical="center" textRotation="90"/>
    </xf>
    <xf numFmtId="0" fontId="17" fillId="13" borderId="86" xfId="1" applyFont="1" applyFill="1" applyBorder="1" applyAlignment="1" applyProtection="1">
      <alignment horizontal="center" vertical="center" textRotation="90"/>
    </xf>
    <xf numFmtId="0" fontId="17" fillId="13" borderId="133" xfId="1" applyFont="1" applyFill="1" applyBorder="1" applyAlignment="1" applyProtection="1">
      <alignment horizontal="center" vertical="center" textRotation="90"/>
    </xf>
    <xf numFmtId="0" fontId="17" fillId="13" borderId="46" xfId="1" applyFont="1" applyFill="1" applyBorder="1" applyAlignment="1" applyProtection="1">
      <alignment horizontal="center" vertical="center" textRotation="90"/>
    </xf>
    <xf numFmtId="0" fontId="21" fillId="35" borderId="0" xfId="1" applyFont="1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17" fillId="35" borderId="0" xfId="1" applyFont="1" applyFill="1" applyBorder="1" applyAlignment="1">
      <alignment horizontal="center" vertical="center"/>
    </xf>
    <xf numFmtId="0" fontId="17" fillId="13" borderId="66" xfId="1" applyFont="1" applyFill="1" applyBorder="1" applyAlignment="1" applyProtection="1">
      <alignment horizontal="center" vertical="center" textRotation="90"/>
    </xf>
    <xf numFmtId="0" fontId="1" fillId="0" borderId="134" xfId="1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21" fillId="35" borderId="0" xfId="1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18" fillId="44" borderId="2" xfId="1" applyFont="1" applyFill="1" applyBorder="1" applyAlignment="1" applyProtection="1">
      <alignment horizontal="center" vertical="center"/>
      <protection locked="0"/>
    </xf>
    <xf numFmtId="0" fontId="24" fillId="43" borderId="2" xfId="0" applyFont="1" applyFill="1" applyBorder="1" applyAlignment="1" applyProtection="1">
      <alignment vertical="center"/>
      <protection locked="0"/>
    </xf>
    <xf numFmtId="0" fontId="24" fillId="43" borderId="2" xfId="0" applyFont="1" applyFill="1" applyBorder="1" applyAlignment="1" applyProtection="1">
      <alignment horizontal="center" vertical="center"/>
      <protection locked="0"/>
    </xf>
    <xf numFmtId="0" fontId="18" fillId="43" borderId="2" xfId="0" applyFont="1" applyFill="1" applyBorder="1" applyAlignment="1" applyProtection="1">
      <alignment horizontal="center" vertical="center"/>
      <protection locked="0"/>
    </xf>
    <xf numFmtId="0" fontId="18" fillId="5" borderId="115" xfId="0" applyFont="1" applyFill="1" applyBorder="1" applyAlignment="1">
      <alignment horizontal="center" vertical="center"/>
    </xf>
  </cellXfs>
  <cellStyles count="2">
    <cellStyle name="Standard" xfId="0" builtinId="0"/>
    <cellStyle name="Standard_6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0</xdr:rowOff>
    </xdr:from>
    <xdr:to>
      <xdr:col>10</xdr:col>
      <xdr:colOff>1485900</xdr:colOff>
      <xdr:row>5</xdr:row>
      <xdr:rowOff>198120</xdr:rowOff>
    </xdr:to>
    <xdr:pic>
      <xdr:nvPicPr>
        <xdr:cNvPr id="1025" name="Picture 1" descr="Play+Stay-white">
          <a:extLst>
            <a:ext uri="{FF2B5EF4-FFF2-40B4-BE49-F238E27FC236}">
              <a16:creationId xmlns:a16="http://schemas.microsoft.com/office/drawing/2014/main" id="{E6784A91-F891-4026-AAE9-C4D61499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90500"/>
          <a:ext cx="185166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160020</xdr:rowOff>
    </xdr:from>
    <xdr:to>
      <xdr:col>10</xdr:col>
      <xdr:colOff>1485900</xdr:colOff>
      <xdr:row>5</xdr:row>
      <xdr:rowOff>175260</xdr:rowOff>
    </xdr:to>
    <xdr:pic>
      <xdr:nvPicPr>
        <xdr:cNvPr id="2049" name="Picture 1" descr="Play+Stay-white">
          <a:extLst>
            <a:ext uri="{FF2B5EF4-FFF2-40B4-BE49-F238E27FC236}">
              <a16:creationId xmlns:a16="http://schemas.microsoft.com/office/drawing/2014/main" id="{E7B040B1-CA56-4A2D-ABB8-CABAA2FDA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0020"/>
          <a:ext cx="185166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68580</xdr:rowOff>
    </xdr:from>
    <xdr:to>
      <xdr:col>10</xdr:col>
      <xdr:colOff>1508760</xdr:colOff>
      <xdr:row>4</xdr:row>
      <xdr:rowOff>342900</xdr:rowOff>
    </xdr:to>
    <xdr:pic>
      <xdr:nvPicPr>
        <xdr:cNvPr id="3073" name="Picture 1" descr="Play+Stay-white">
          <a:extLst>
            <a:ext uri="{FF2B5EF4-FFF2-40B4-BE49-F238E27FC236}">
              <a16:creationId xmlns:a16="http://schemas.microsoft.com/office/drawing/2014/main" id="{D80B2D25-C908-4FC8-BC2B-22DF99323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80"/>
          <a:ext cx="185928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76200</xdr:rowOff>
    </xdr:from>
    <xdr:to>
      <xdr:col>10</xdr:col>
      <xdr:colOff>1531620</xdr:colOff>
      <xdr:row>4</xdr:row>
      <xdr:rowOff>350520</xdr:rowOff>
    </xdr:to>
    <xdr:pic>
      <xdr:nvPicPr>
        <xdr:cNvPr id="4097" name="Picture 1" descr="Play+Stay-white">
          <a:extLst>
            <a:ext uri="{FF2B5EF4-FFF2-40B4-BE49-F238E27FC236}">
              <a16:creationId xmlns:a16="http://schemas.microsoft.com/office/drawing/2014/main" id="{A6A6019C-F917-49CE-96FE-A75FC323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00"/>
          <a:ext cx="185166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0</xdr:rowOff>
    </xdr:from>
    <xdr:to>
      <xdr:col>11</xdr:col>
      <xdr:colOff>7620</xdr:colOff>
      <xdr:row>5</xdr:row>
      <xdr:rowOff>220980</xdr:rowOff>
    </xdr:to>
    <xdr:pic>
      <xdr:nvPicPr>
        <xdr:cNvPr id="5121" name="Picture 1" descr="Play+Stay-white">
          <a:extLst>
            <a:ext uri="{FF2B5EF4-FFF2-40B4-BE49-F238E27FC236}">
              <a16:creationId xmlns:a16="http://schemas.microsoft.com/office/drawing/2014/main" id="{6D0A9704-59B1-4B37-AEEE-45BE0EBC7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90500"/>
          <a:ext cx="185166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144780</xdr:rowOff>
    </xdr:from>
    <xdr:to>
      <xdr:col>11</xdr:col>
      <xdr:colOff>7620</xdr:colOff>
      <xdr:row>5</xdr:row>
      <xdr:rowOff>175260</xdr:rowOff>
    </xdr:to>
    <xdr:pic>
      <xdr:nvPicPr>
        <xdr:cNvPr id="6145" name="Picture 1" descr="Play+Stay-white">
          <a:extLst>
            <a:ext uri="{FF2B5EF4-FFF2-40B4-BE49-F238E27FC236}">
              <a16:creationId xmlns:a16="http://schemas.microsoft.com/office/drawing/2014/main" id="{B62E7CF1-8504-45B4-8EE3-B2B319F6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44780"/>
          <a:ext cx="185166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10</xdr:col>
      <xdr:colOff>1546860</xdr:colOff>
      <xdr:row>5</xdr:row>
      <xdr:rowOff>152400</xdr:rowOff>
    </xdr:to>
    <xdr:pic>
      <xdr:nvPicPr>
        <xdr:cNvPr id="7169" name="Picture 1" descr="Play+Stay-white">
          <a:extLst>
            <a:ext uri="{FF2B5EF4-FFF2-40B4-BE49-F238E27FC236}">
              <a16:creationId xmlns:a16="http://schemas.microsoft.com/office/drawing/2014/main" id="{57AE6FF7-880B-4C9B-A869-5CD14442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1920"/>
          <a:ext cx="185928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91440</xdr:rowOff>
    </xdr:from>
    <xdr:to>
      <xdr:col>3</xdr:col>
      <xdr:colOff>403860</xdr:colOff>
      <xdr:row>5</xdr:row>
      <xdr:rowOff>312420</xdr:rowOff>
    </xdr:to>
    <xdr:pic>
      <xdr:nvPicPr>
        <xdr:cNvPr id="8193" name="Picture 1" descr="Play+Stay-white">
          <a:extLst>
            <a:ext uri="{FF2B5EF4-FFF2-40B4-BE49-F238E27FC236}">
              <a16:creationId xmlns:a16="http://schemas.microsoft.com/office/drawing/2014/main" id="{68CDD776-E75C-4E60-B74C-0623222F8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281940"/>
          <a:ext cx="185928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121920</xdr:rowOff>
    </xdr:from>
    <xdr:to>
      <xdr:col>10</xdr:col>
      <xdr:colOff>1524000</xdr:colOff>
      <xdr:row>5</xdr:row>
      <xdr:rowOff>152400</xdr:rowOff>
    </xdr:to>
    <xdr:pic>
      <xdr:nvPicPr>
        <xdr:cNvPr id="9217" name="Picture 1" descr="Play+Stay-white">
          <a:extLst>
            <a:ext uri="{FF2B5EF4-FFF2-40B4-BE49-F238E27FC236}">
              <a16:creationId xmlns:a16="http://schemas.microsoft.com/office/drawing/2014/main" id="{30A407D6-ABC6-4F74-89CD-F32246713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1920"/>
          <a:ext cx="185166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\Excel\Tabelle_Sortier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\Tabelle_Sortier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"/>
      <sheetName val="Resultate"/>
      <sheetName val="4er Gruppe"/>
      <sheetName val="Tabelle1"/>
      <sheetName val="Spielplan"/>
      <sheetName val="Tabellenstand"/>
    </sheetNames>
    <sheetDataSet>
      <sheetData sheetId="0">
        <row r="4">
          <cell r="A4">
            <v>13.061304000000002</v>
          </cell>
          <cell r="B4" t="str">
            <v>Thomas</v>
          </cell>
          <cell r="C4">
            <v>50</v>
          </cell>
          <cell r="D4">
            <v>18</v>
          </cell>
          <cell r="E4">
            <v>0</v>
          </cell>
        </row>
        <row r="5">
          <cell r="A5">
            <v>1.1206050000000001</v>
          </cell>
          <cell r="B5" t="str">
            <v>ganz</v>
          </cell>
          <cell r="C5">
            <v>350</v>
          </cell>
          <cell r="D5">
            <v>9</v>
          </cell>
          <cell r="E5">
            <v>5</v>
          </cell>
        </row>
        <row r="6">
          <cell r="A6">
            <v>2.0112059999999996</v>
          </cell>
          <cell r="B6" t="str">
            <v>D</v>
          </cell>
          <cell r="C6">
            <v>150</v>
          </cell>
          <cell r="D6">
            <v>30</v>
          </cell>
          <cell r="E6">
            <v>4</v>
          </cell>
        </row>
        <row r="7">
          <cell r="A7">
            <v>2.0304069999999999</v>
          </cell>
          <cell r="B7" t="str">
            <v>E</v>
          </cell>
          <cell r="C7">
            <v>400</v>
          </cell>
          <cell r="D7">
            <v>24</v>
          </cell>
          <cell r="E7">
            <v>4</v>
          </cell>
        </row>
        <row r="8">
          <cell r="A8">
            <v>2.0601080000000001</v>
          </cell>
          <cell r="B8" t="str">
            <v>F</v>
          </cell>
          <cell r="C8">
            <v>500</v>
          </cell>
          <cell r="D8">
            <v>18</v>
          </cell>
          <cell r="E8">
            <v>4</v>
          </cell>
        </row>
        <row r="9">
          <cell r="A9">
            <v>2.0610089999999999</v>
          </cell>
          <cell r="B9" t="str">
            <v>L</v>
          </cell>
          <cell r="C9">
            <v>200</v>
          </cell>
          <cell r="D9">
            <v>18</v>
          </cell>
          <cell r="E9">
            <v>4</v>
          </cell>
        </row>
        <row r="10">
          <cell r="A10">
            <v>2.0906099999999999</v>
          </cell>
          <cell r="B10" t="str">
            <v>J</v>
          </cell>
          <cell r="C10">
            <v>350</v>
          </cell>
          <cell r="D10">
            <v>15</v>
          </cell>
          <cell r="E10">
            <v>4</v>
          </cell>
        </row>
        <row r="11">
          <cell r="A11">
            <v>2.1203110000000005</v>
          </cell>
          <cell r="B11" t="str">
            <v>B</v>
          </cell>
          <cell r="C11">
            <v>450</v>
          </cell>
          <cell r="D11">
            <v>9</v>
          </cell>
          <cell r="E11">
            <v>4</v>
          </cell>
        </row>
        <row r="12">
          <cell r="A12">
            <v>8.0510120000000001</v>
          </cell>
          <cell r="B12" t="str">
            <v>I</v>
          </cell>
          <cell r="C12">
            <v>200</v>
          </cell>
          <cell r="D12">
            <v>21</v>
          </cell>
          <cell r="E12">
            <v>3</v>
          </cell>
        </row>
        <row r="13">
          <cell r="A13">
            <v>8.0909129999999987</v>
          </cell>
          <cell r="B13" t="str">
            <v>A</v>
          </cell>
          <cell r="C13">
            <v>250</v>
          </cell>
          <cell r="D13">
            <v>15</v>
          </cell>
          <cell r="E13">
            <v>3</v>
          </cell>
        </row>
        <row r="14">
          <cell r="A14">
            <v>10.110113999999999</v>
          </cell>
          <cell r="B14" t="str">
            <v>H</v>
          </cell>
          <cell r="C14">
            <v>500</v>
          </cell>
          <cell r="D14">
            <v>12</v>
          </cell>
          <cell r="E14">
            <v>2</v>
          </cell>
        </row>
        <row r="15">
          <cell r="A15">
            <v>11.020814999999999</v>
          </cell>
          <cell r="B15" t="str">
            <v>G</v>
          </cell>
          <cell r="C15">
            <v>300</v>
          </cell>
          <cell r="D15">
            <v>27</v>
          </cell>
          <cell r="E15">
            <v>1</v>
          </cell>
        </row>
        <row r="16">
          <cell r="A16">
            <v>11.030416000000001</v>
          </cell>
          <cell r="B16" t="str">
            <v>N</v>
          </cell>
          <cell r="C16">
            <v>400</v>
          </cell>
          <cell r="D16">
            <v>24</v>
          </cell>
          <cell r="E16">
            <v>1</v>
          </cell>
        </row>
        <row r="17">
          <cell r="A17" t="str">
            <v>-</v>
          </cell>
          <cell r="B17" t="str">
            <v/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-</v>
          </cell>
          <cell r="B18" t="str">
            <v/>
          </cell>
          <cell r="D18" t="str">
            <v/>
          </cell>
          <cell r="E18" t="str">
            <v/>
          </cell>
        </row>
        <row r="19">
          <cell r="A19" t="str">
            <v>-</v>
          </cell>
          <cell r="B19" t="str">
            <v/>
          </cell>
          <cell r="D19" t="str">
            <v/>
          </cell>
          <cell r="E19" t="str">
            <v/>
          </cell>
        </row>
        <row r="20">
          <cell r="A20" t="str">
            <v>-</v>
          </cell>
          <cell r="B20" t="str">
            <v/>
          </cell>
          <cell r="D20" t="str">
            <v/>
          </cell>
          <cell r="E20" t="str">
            <v/>
          </cell>
        </row>
        <row r="21">
          <cell r="A21" t="str">
            <v>-</v>
          </cell>
          <cell r="B21" t="str">
            <v/>
          </cell>
          <cell r="D21" t="str">
            <v/>
          </cell>
          <cell r="E21" t="str">
            <v/>
          </cell>
        </row>
        <row r="22">
          <cell r="A22" t="str">
            <v>-</v>
          </cell>
          <cell r="B22" t="str">
            <v/>
          </cell>
          <cell r="D22" t="str">
            <v/>
          </cell>
          <cell r="E22" t="str">
            <v/>
          </cell>
        </row>
        <row r="23">
          <cell r="A23" t="str">
            <v>-</v>
          </cell>
          <cell r="B23" t="str">
            <v/>
          </cell>
          <cell r="D23" t="str">
            <v/>
          </cell>
          <cell r="E23" t="str">
            <v/>
          </cell>
        </row>
        <row r="24">
          <cell r="A24" t="str">
            <v>-</v>
          </cell>
          <cell r="B24" t="str">
            <v/>
          </cell>
          <cell r="D24" t="str">
            <v/>
          </cell>
          <cell r="E24" t="str">
            <v/>
          </cell>
        </row>
        <row r="25">
          <cell r="A25" t="str">
            <v>-</v>
          </cell>
        </row>
        <row r="26">
          <cell r="A26" t="str">
            <v>-</v>
          </cell>
        </row>
        <row r="27">
          <cell r="A27" t="str">
            <v>-</v>
          </cell>
        </row>
        <row r="28">
          <cell r="A28" t="str">
            <v>-</v>
          </cell>
        </row>
        <row r="29">
          <cell r="A29" t="str">
            <v>-</v>
          </cell>
        </row>
        <row r="30">
          <cell r="A30" t="str">
            <v>-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showGridLines="0" tabSelected="1" zoomScale="75" workbookViewId="0">
      <selection activeCell="AE18" sqref="AE18"/>
    </sheetView>
  </sheetViews>
  <sheetFormatPr baseColWidth="10" defaultRowHeight="13.2" x14ac:dyDescent="0.25"/>
  <cols>
    <col min="1" max="1" width="5.6640625" customWidth="1"/>
    <col min="2" max="2" width="12.6640625" hidden="1" customWidth="1"/>
    <col min="3" max="3" width="6.6640625" hidden="1" customWidth="1"/>
    <col min="4" max="4" width="22.6640625" hidden="1" customWidth="1"/>
    <col min="5" max="7" width="6.6640625" hidden="1" customWidth="1"/>
    <col min="8" max="8" width="19" hidden="1" customWidth="1"/>
    <col min="9" max="9" width="6.6640625" hidden="1" customWidth="1"/>
    <col min="10" max="10" width="22.6640625" hidden="1" customWidth="1"/>
    <col min="11" max="11" width="22.6640625" customWidth="1"/>
    <col min="12" max="12" width="4.6640625" customWidth="1"/>
    <col min="13" max="13" width="1.6640625" customWidth="1"/>
    <col min="14" max="15" width="4.6640625" customWidth="1"/>
    <col min="16" max="16" width="1.6640625" customWidth="1"/>
    <col min="17" max="18" width="4.6640625" customWidth="1"/>
    <col min="19" max="19" width="1.6640625" customWidth="1"/>
    <col min="20" max="20" width="4.6640625" customWidth="1"/>
    <col min="21" max="21" width="6.6640625" customWidth="1"/>
    <col min="22" max="22" width="1.6640625" customWidth="1"/>
    <col min="23" max="24" width="5.6640625" customWidth="1"/>
    <col min="25" max="25" width="1.6640625" customWidth="1"/>
    <col min="26" max="27" width="5.6640625" customWidth="1"/>
    <col min="28" max="28" width="1.6640625" customWidth="1"/>
    <col min="29" max="29" width="5.6640625" customWidth="1"/>
    <col min="30" max="30" width="7.6640625" customWidth="1"/>
    <col min="31" max="31" width="10.88671875" customWidth="1"/>
    <col min="32" max="32" width="27.33203125" customWidth="1"/>
    <col min="33" max="38" width="4.6640625" customWidth="1"/>
    <col min="39" max="39" width="5.6640625" customWidth="1"/>
  </cols>
  <sheetData>
    <row r="1" spans="1:39" ht="15" customHeight="1" x14ac:dyDescent="0.25">
      <c r="A1" s="399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400"/>
      <c r="AL1" s="400"/>
      <c r="AM1" s="404"/>
    </row>
    <row r="2" spans="1:39" ht="33" x14ac:dyDescent="0.25">
      <c r="A2" s="399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499" t="s">
        <v>18</v>
      </c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1"/>
      <c r="AG2" s="332"/>
      <c r="AH2" s="332"/>
      <c r="AI2" s="332"/>
      <c r="AJ2" s="332"/>
      <c r="AK2" s="332"/>
      <c r="AL2" s="405"/>
      <c r="AM2" s="428"/>
    </row>
    <row r="3" spans="1:39" ht="19.95" customHeight="1" x14ac:dyDescent="0.25">
      <c r="A3" s="399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365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428"/>
    </row>
    <row r="4" spans="1:39" ht="34.950000000000003" customHeight="1" x14ac:dyDescent="0.25">
      <c r="A4" s="399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407"/>
      <c r="M4" s="407"/>
      <c r="N4" s="407"/>
      <c r="O4" s="407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502" t="s">
        <v>1</v>
      </c>
      <c r="AH4" s="502" t="s">
        <v>2</v>
      </c>
      <c r="AI4" s="502" t="s">
        <v>3</v>
      </c>
      <c r="AJ4" s="502" t="s">
        <v>39</v>
      </c>
      <c r="AK4" s="502" t="s">
        <v>40</v>
      </c>
      <c r="AL4" s="502" t="s">
        <v>4</v>
      </c>
      <c r="AM4" s="428"/>
    </row>
    <row r="5" spans="1:39" ht="34.950000000000003" customHeight="1" x14ac:dyDescent="0.25">
      <c r="A5" s="399"/>
      <c r="B5" s="111"/>
      <c r="C5" s="111"/>
      <c r="D5" s="111"/>
      <c r="E5" s="111"/>
      <c r="F5" s="111"/>
      <c r="G5" s="111"/>
      <c r="H5" s="111"/>
      <c r="I5" s="111"/>
      <c r="J5" s="111"/>
      <c r="K5" s="401"/>
      <c r="L5" s="408"/>
      <c r="M5" s="408"/>
      <c r="N5" s="408"/>
      <c r="O5" s="408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503"/>
      <c r="AH5" s="503"/>
      <c r="AI5" s="503"/>
      <c r="AJ5" s="503"/>
      <c r="AK5" s="503"/>
      <c r="AL5" s="503"/>
      <c r="AM5" s="428"/>
    </row>
    <row r="6" spans="1:39" s="3" customFormat="1" ht="34.950000000000003" customHeight="1" x14ac:dyDescent="0.25">
      <c r="A6" s="327"/>
      <c r="B6" s="365"/>
      <c r="C6" s="365"/>
      <c r="D6" s="365"/>
      <c r="E6" s="365"/>
      <c r="F6" s="365"/>
      <c r="G6" s="365"/>
      <c r="H6" s="365"/>
      <c r="I6" s="365"/>
      <c r="J6" s="365"/>
      <c r="K6" s="401"/>
      <c r="L6" s="504" t="str">
        <f>$L$14</f>
        <v>aa</v>
      </c>
      <c r="M6" s="505"/>
      <c r="N6" s="506"/>
      <c r="O6" s="504" t="str">
        <f>$L$16</f>
        <v>bb</v>
      </c>
      <c r="P6" s="505"/>
      <c r="Q6" s="506"/>
      <c r="R6" s="504" t="str">
        <f>$L$18</f>
        <v>cc</v>
      </c>
      <c r="S6" s="505"/>
      <c r="T6" s="506"/>
      <c r="U6" s="365"/>
      <c r="V6" s="365"/>
      <c r="W6" s="407"/>
      <c r="X6" s="407"/>
      <c r="Y6" s="407"/>
      <c r="Z6" s="111"/>
      <c r="AA6" s="111"/>
      <c r="AB6" s="111"/>
      <c r="AC6" s="111"/>
      <c r="AD6" s="111"/>
      <c r="AE6" s="409"/>
      <c r="AF6" s="4" t="str">
        <f>$K$9</f>
        <v>aa</v>
      </c>
      <c r="AG6" s="487"/>
      <c r="AH6" s="487"/>
      <c r="AI6" s="487"/>
      <c r="AJ6" s="487"/>
      <c r="AK6" s="487"/>
      <c r="AL6" s="6">
        <f>IF(AG6&gt;AG7,1,0)+IF(AH6&gt;AH7,1,0)+IF(AI6&gt;AI7,1,0)+IF(AJ6&gt;AJ7,1,0)+IF(AK6&gt;AK7,1,0)</f>
        <v>0</v>
      </c>
      <c r="AM6" s="429"/>
    </row>
    <row r="7" spans="1:39" s="3" customFormat="1" ht="34.950000000000003" customHeight="1" thickBot="1" x14ac:dyDescent="0.3">
      <c r="A7" s="327"/>
      <c r="B7" s="365"/>
      <c r="C7" s="365"/>
      <c r="D7" s="365"/>
      <c r="E7" s="365"/>
      <c r="F7" s="365"/>
      <c r="G7" s="365"/>
      <c r="H7" s="365"/>
      <c r="I7" s="365"/>
      <c r="J7" s="365"/>
      <c r="K7" s="111"/>
      <c r="L7" s="507"/>
      <c r="M7" s="508"/>
      <c r="N7" s="509"/>
      <c r="O7" s="507"/>
      <c r="P7" s="508"/>
      <c r="Q7" s="509"/>
      <c r="R7" s="507"/>
      <c r="S7" s="508"/>
      <c r="T7" s="509"/>
      <c r="U7" s="365"/>
      <c r="V7" s="365"/>
      <c r="W7" s="407"/>
      <c r="X7" s="407"/>
      <c r="Y7" s="407"/>
      <c r="Z7" s="407"/>
      <c r="AA7" s="365"/>
      <c r="AB7" s="365"/>
      <c r="AC7" s="365"/>
      <c r="AD7" s="365"/>
      <c r="AE7" s="409"/>
      <c r="AF7" s="7" t="str">
        <f>$K$10</f>
        <v>bb</v>
      </c>
      <c r="AG7" s="488"/>
      <c r="AH7" s="488"/>
      <c r="AI7" s="488"/>
      <c r="AJ7" s="488"/>
      <c r="AK7" s="488"/>
      <c r="AL7" s="9">
        <f>IF(AG7&gt;AG6,1,0)+IF(AH7&gt;AH6,1,0)+IF(AI7&gt;AI6,1,0)+IF(AJ7&gt;AJ6,1,0)+IF(AK7&gt;AK6,1,0)</f>
        <v>0</v>
      </c>
      <c r="AM7" s="429"/>
    </row>
    <row r="8" spans="1:39" s="3" customFormat="1" ht="34.950000000000003" customHeight="1" thickBot="1" x14ac:dyDescent="0.3">
      <c r="A8" s="327"/>
      <c r="B8" s="402" t="s">
        <v>5</v>
      </c>
      <c r="C8" s="402"/>
      <c r="D8" s="402"/>
      <c r="E8" s="402"/>
      <c r="F8" s="402"/>
      <c r="G8" s="402"/>
      <c r="H8" s="402"/>
      <c r="I8" s="402"/>
      <c r="J8" s="403"/>
      <c r="K8" s="111"/>
      <c r="L8" s="507"/>
      <c r="M8" s="508"/>
      <c r="N8" s="509"/>
      <c r="O8" s="507"/>
      <c r="P8" s="508"/>
      <c r="Q8" s="509"/>
      <c r="R8" s="507"/>
      <c r="S8" s="508"/>
      <c r="T8" s="509"/>
      <c r="U8" s="521" t="s">
        <v>6</v>
      </c>
      <c r="V8" s="522"/>
      <c r="W8" s="522"/>
      <c r="X8" s="510" t="s">
        <v>4</v>
      </c>
      <c r="Y8" s="511"/>
      <c r="Z8" s="512"/>
      <c r="AA8" s="513" t="s">
        <v>7</v>
      </c>
      <c r="AB8" s="514"/>
      <c r="AC8" s="515"/>
      <c r="AD8" s="10" t="s">
        <v>8</v>
      </c>
      <c r="AE8" s="111"/>
      <c r="AF8" s="111"/>
      <c r="AG8" s="493"/>
      <c r="AH8" s="493"/>
      <c r="AI8" s="493"/>
      <c r="AJ8" s="493"/>
      <c r="AK8" s="493"/>
      <c r="AL8" s="111"/>
      <c r="AM8" s="429"/>
    </row>
    <row r="9" spans="1:39" s="3" customFormat="1" ht="34.950000000000003" customHeight="1" thickTop="1" x14ac:dyDescent="0.25">
      <c r="A9" s="327"/>
      <c r="B9" s="71">
        <f>IF(K9="","-",RANK(G9,$G$9:$G$11,0)+RANK(F9,$F$9:$F$11,0)%+RANK(E9,$E$9:$E$11,0)%%+ROW()%%%)</f>
        <v>1.0101089999999999</v>
      </c>
      <c r="C9" s="72">
        <f>IF(B9="","",RANK(B9,$B$9:$B$11,1))</f>
        <v>1</v>
      </c>
      <c r="D9" s="73" t="str">
        <f>$L$14</f>
        <v>aa</v>
      </c>
      <c r="E9" s="74">
        <f>SUM(U9-W9)</f>
        <v>0</v>
      </c>
      <c r="F9" s="74">
        <f>SUM(X9-Z9)</f>
        <v>0</v>
      </c>
      <c r="G9" s="75">
        <f>SUM(AA9-AC9)</f>
        <v>0</v>
      </c>
      <c r="H9" s="76">
        <f>SMALL($B$9:$B$11,1)</f>
        <v>1.0101089999999999</v>
      </c>
      <c r="I9" s="72">
        <f>IF(H9="","",RANK(H9,$H$9:$H$11,1))</f>
        <v>1</v>
      </c>
      <c r="J9" s="85" t="str">
        <f>INDEX($D$9:$D$11,MATCH(H9,$B$9:$B$11,0),1)</f>
        <v>aa</v>
      </c>
      <c r="K9" s="11" t="str">
        <f>$L$14</f>
        <v>aa</v>
      </c>
      <c r="L9" s="12"/>
      <c r="M9" s="13"/>
      <c r="N9" s="14"/>
      <c r="O9" s="15" t="str">
        <f>IF($AL$6+$AL$7&gt;0,$AL$6,"")</f>
        <v/>
      </c>
      <c r="P9" s="16" t="s">
        <v>9</v>
      </c>
      <c r="Q9" s="17" t="str">
        <f>IF($AL$6+$AL$7&gt;0,$AL$7,"")</f>
        <v/>
      </c>
      <c r="R9" s="15" t="str">
        <f>IF($AL$9+$AL$10&gt;0,$AL$9,"")</f>
        <v/>
      </c>
      <c r="S9" s="16" t="s">
        <v>9</v>
      </c>
      <c r="T9" s="17" t="str">
        <f>IF($AL$9+$AL$10&gt;0,$AL$10,"")</f>
        <v/>
      </c>
      <c r="U9" s="20">
        <f>AG6+AH6+AI6+AJ6+AK6+AG9+AH9+AI9+AJ9+AK9</f>
        <v>0</v>
      </c>
      <c r="V9" s="21" t="s">
        <v>9</v>
      </c>
      <c r="W9" s="22">
        <f>AK7+AH7+AI7+AJ7+AK7+AK10+AH10+AI10+AJ10+AK10</f>
        <v>0</v>
      </c>
      <c r="X9" s="23">
        <f>SUM($O$9,$R$9)</f>
        <v>0</v>
      </c>
      <c r="Y9" s="24" t="s">
        <v>9</v>
      </c>
      <c r="Z9" s="25">
        <f>SUM($Q$9,$T$9)</f>
        <v>0</v>
      </c>
      <c r="AA9" s="26">
        <f>IF($O$9&gt;$Q$9,1,0)+IF($R$9&gt;$T$9,1,0)</f>
        <v>0</v>
      </c>
      <c r="AB9" s="27" t="s">
        <v>9</v>
      </c>
      <c r="AC9" s="93">
        <f>IF($Q$9&gt;$O$9,1,0)+IF($T$9&gt;$R$9,1,0)</f>
        <v>0</v>
      </c>
      <c r="AD9" s="90">
        <f>IF(B9="","",RANK(B9,$B$9:$B$11,1))</f>
        <v>1</v>
      </c>
      <c r="AE9" s="409"/>
      <c r="AF9" s="4" t="str">
        <f>$K$9</f>
        <v>aa</v>
      </c>
      <c r="AG9" s="487"/>
      <c r="AH9" s="487"/>
      <c r="AI9" s="487"/>
      <c r="AJ9" s="487"/>
      <c r="AK9" s="487"/>
      <c r="AL9" s="6">
        <f>IF(AG9&gt;AG10,1,0)+IF(AH9&gt;AH10,1,0)+IF(AI9&gt;AI10,1,0)+IF(AJ9&gt;AJ10,1,0)+IF(AK9&gt;AK10,1,0)</f>
        <v>0</v>
      </c>
      <c r="AM9" s="429"/>
    </row>
    <row r="10" spans="1:39" s="3" customFormat="1" ht="34.950000000000003" customHeight="1" thickBot="1" x14ac:dyDescent="0.3">
      <c r="A10" s="327"/>
      <c r="B10" s="71">
        <f>IF(K10="","-",RANK(G10,$G$9:$G$11,0)+RANK(F10,$F$9:$F$11,0)%+RANK(E10,$E$9:$E$11,0)%%+ROW()%%%)</f>
        <v>1.0101100000000001</v>
      </c>
      <c r="C10" s="72">
        <f>IF(B10="","",RANK(B10,$B$9:$B$11,1))</f>
        <v>2</v>
      </c>
      <c r="D10" s="73" t="str">
        <f>$L$16</f>
        <v>bb</v>
      </c>
      <c r="E10" s="74">
        <f>SUM(U10-W10)</f>
        <v>0</v>
      </c>
      <c r="F10" s="74">
        <f>SUM(X10-Z10)</f>
        <v>0</v>
      </c>
      <c r="G10" s="75">
        <f>SUM(AA10-AC10)</f>
        <v>0</v>
      </c>
      <c r="H10" s="76">
        <f>SMALL($B$9:$B$11,2)</f>
        <v>1.0101100000000001</v>
      </c>
      <c r="I10" s="72">
        <f>IF(H10="","",RANK(H10,$H$9:$H$11,1))</f>
        <v>2</v>
      </c>
      <c r="J10" s="85" t="str">
        <f>INDEX($D$9:$D$11,MATCH(H10,$B$9:$B$11,0),1)</f>
        <v>bb</v>
      </c>
      <c r="K10" s="11" t="str">
        <f>$L$16</f>
        <v>bb</v>
      </c>
      <c r="L10" s="30" t="str">
        <f>IF($AL$6+$AL$7&gt;0,$AL$7,"")</f>
        <v/>
      </c>
      <c r="M10" s="31" t="s">
        <v>9</v>
      </c>
      <c r="N10" s="32" t="str">
        <f>IF($AL$6+$AL$7&gt;0,$AL$6,"")</f>
        <v/>
      </c>
      <c r="O10" s="33"/>
      <c r="P10" s="33"/>
      <c r="Q10" s="33"/>
      <c r="R10" s="34" t="str">
        <f>IF($AL$12+$AL$13&gt;0,$AL$12,"")</f>
        <v/>
      </c>
      <c r="S10" s="31" t="s">
        <v>9</v>
      </c>
      <c r="T10" s="45" t="str">
        <f>IF($AL$12+$AL$13&gt;0,$AL$13,"")</f>
        <v/>
      </c>
      <c r="U10" s="49">
        <f>AG7+AH7+AI7+AJ7+AK7+AG12+AH12+AI12+AJ12+AK12</f>
        <v>0</v>
      </c>
      <c r="V10" s="50" t="s">
        <v>9</v>
      </c>
      <c r="W10" s="51">
        <f>AK6+AH6+AI6+AJ6+AK6+AK13+AH13+AI13+AJ13+AK13</f>
        <v>0</v>
      </c>
      <c r="X10" s="39">
        <f>SUM($L$10,$R$10)</f>
        <v>0</v>
      </c>
      <c r="Y10" s="40" t="s">
        <v>9</v>
      </c>
      <c r="Z10" s="41">
        <f>SUM($N$10,$T$10)</f>
        <v>0</v>
      </c>
      <c r="AA10" s="42">
        <f>IF($L$10&gt;$N$10,1,0)+IF($R$10&gt;$T$10,1,0)</f>
        <v>0</v>
      </c>
      <c r="AB10" s="43" t="s">
        <v>9</v>
      </c>
      <c r="AC10" s="94">
        <f>IF($N$10&gt;$L$10,1,0)+IF($T$10&gt;$R$10,1,0)</f>
        <v>0</v>
      </c>
      <c r="AD10" s="91">
        <f>IF(B10="","",RANK(B10,$B$9:$B$11,1))</f>
        <v>2</v>
      </c>
      <c r="AE10" s="365"/>
      <c r="AF10" s="7" t="str">
        <f>$K$11</f>
        <v>cc</v>
      </c>
      <c r="AG10" s="488"/>
      <c r="AH10" s="488"/>
      <c r="AI10" s="488"/>
      <c r="AJ10" s="488"/>
      <c r="AK10" s="488"/>
      <c r="AL10" s="9">
        <f>IF(AG10&gt;AG9,1,0)+IF(AH10&gt;AH9,1,0)+IF(AI10&gt;AI9,1,0)+IF(AJ10&gt;AJ9,1,0)+IF(AK10&gt;AK9,1,0)</f>
        <v>0</v>
      </c>
      <c r="AM10" s="429"/>
    </row>
    <row r="11" spans="1:39" s="3" customFormat="1" ht="34.950000000000003" customHeight="1" thickBot="1" x14ac:dyDescent="0.3">
      <c r="A11" s="327"/>
      <c r="B11" s="77">
        <f>IF(K11="","-",RANK(G11,$G$9:$G$11,0)+RANK(F11,$F$9:$F$11,0)%+RANK(E11,$E$9:$E$11,0)%%+ROW()%%%)</f>
        <v>1.010111</v>
      </c>
      <c r="C11" s="78">
        <f>IF(B11="","",RANK(B11,$B$9:$B$11,1))</f>
        <v>3</v>
      </c>
      <c r="D11" s="73" t="str">
        <f>$L$18</f>
        <v>cc</v>
      </c>
      <c r="E11" s="79">
        <f>SUM(U11-W11)</f>
        <v>0</v>
      </c>
      <c r="F11" s="79">
        <f>SUM(X11-Z11)</f>
        <v>0</v>
      </c>
      <c r="G11" s="80">
        <f>SUM(AA11-AC11)</f>
        <v>0</v>
      </c>
      <c r="H11" s="81">
        <f>SMALL($B$9:$B$11,3)</f>
        <v>1.010111</v>
      </c>
      <c r="I11" s="78">
        <f>IF(H11="","",RANK(H11,$H$9:$H$11,1))</f>
        <v>3</v>
      </c>
      <c r="J11" s="86" t="str">
        <f>INDEX($D$9:$D$11,MATCH(H11,$B$9:$B$11,0),1)</f>
        <v>cc</v>
      </c>
      <c r="K11" s="11" t="str">
        <f>$L$18</f>
        <v>cc</v>
      </c>
      <c r="L11" s="52" t="str">
        <f>IF($AL$9+$AL$10&gt;0,$AL$10,"")</f>
        <v/>
      </c>
      <c r="M11" s="53" t="s">
        <v>9</v>
      </c>
      <c r="N11" s="54" t="str">
        <f>IF($AL$9+$AL$10&gt;0,$AL$9,"")</f>
        <v/>
      </c>
      <c r="O11" s="58" t="str">
        <f>IF($AL$12+$AL$13&gt;0,$AL$13,"")</f>
        <v/>
      </c>
      <c r="P11" s="53" t="s">
        <v>9</v>
      </c>
      <c r="Q11" s="54" t="str">
        <f>IF($AL$12+$AL$13&gt;0,$AL$12,"")</f>
        <v/>
      </c>
      <c r="R11" s="87"/>
      <c r="S11" s="88"/>
      <c r="T11" s="88"/>
      <c r="U11" s="61">
        <f>AG10+AH10+AI10+AJ10+AK10+AG13+AH13+AI13+AJ13+AK13</f>
        <v>0</v>
      </c>
      <c r="V11" s="62" t="s">
        <v>9</v>
      </c>
      <c r="W11" s="63">
        <f>AG9+AH9+AI9+AJ9+AK9+AG12+AH12+AI12+AJ12+AK12</f>
        <v>0</v>
      </c>
      <c r="X11" s="64">
        <f>SUM($L$11,$O$11)</f>
        <v>0</v>
      </c>
      <c r="Y11" s="89" t="s">
        <v>9</v>
      </c>
      <c r="Z11" s="66">
        <f>SUM(N11,Q11)</f>
        <v>0</v>
      </c>
      <c r="AA11" s="67">
        <f>IF($L$11&gt;$N$11,1,0)+IF($O$11&gt;$Q$11,1,0)</f>
        <v>0</v>
      </c>
      <c r="AB11" s="68" t="s">
        <v>9</v>
      </c>
      <c r="AC11" s="95">
        <f>IF($N$11&gt;$L$11,1,0)+IF($Q$11&gt;$O$11,1,0)</f>
        <v>0</v>
      </c>
      <c r="AD11" s="92">
        <f>IF(B11="","",RANK(B11,$B$9:$B$11,1))</f>
        <v>3</v>
      </c>
      <c r="AE11" s="409"/>
      <c r="AF11" s="409"/>
      <c r="AG11" s="495"/>
      <c r="AH11" s="495"/>
      <c r="AI11" s="495"/>
      <c r="AJ11" s="495"/>
      <c r="AK11" s="495"/>
      <c r="AL11" s="412"/>
      <c r="AM11" s="429"/>
    </row>
    <row r="12" spans="1:39" s="3" customFormat="1" ht="34.950000000000003" customHeight="1" x14ac:dyDescent="0.25">
      <c r="A12" s="327"/>
      <c r="B12" s="2"/>
      <c r="C12" s="2"/>
      <c r="D12" s="2"/>
      <c r="E12" s="2"/>
      <c r="F12" s="2"/>
      <c r="G12" s="2"/>
      <c r="H12" s="2"/>
      <c r="I12" s="2"/>
      <c r="J12" s="2"/>
      <c r="K12" s="401"/>
      <c r="L12" s="415"/>
      <c r="M12" s="415"/>
      <c r="N12" s="408"/>
      <c r="O12" s="408"/>
      <c r="P12" s="365"/>
      <c r="Q12" s="365"/>
      <c r="R12" s="365"/>
      <c r="S12" s="365"/>
      <c r="T12" s="365"/>
      <c r="U12" s="365"/>
      <c r="V12" s="365"/>
      <c r="W12" s="407"/>
      <c r="X12" s="407"/>
      <c r="Y12" s="407"/>
      <c r="Z12" s="407"/>
      <c r="AA12" s="403"/>
      <c r="AB12" s="403"/>
      <c r="AC12" s="403"/>
      <c r="AD12" s="403"/>
      <c r="AE12" s="409"/>
      <c r="AF12" s="29" t="str">
        <f>$K$10</f>
        <v>bb</v>
      </c>
      <c r="AG12" s="487"/>
      <c r="AH12" s="487"/>
      <c r="AI12" s="487"/>
      <c r="AJ12" s="487"/>
      <c r="AK12" s="487"/>
      <c r="AL12" s="6">
        <f>IF(AG12&gt;AG13,1,0)+IF(AH12&gt;AH13,1,0)+IF(AI12&gt;AI13,1,0)+IF(AJ12&gt;AJ13,1,0)+IF(AK12&gt;AK13,1,0)</f>
        <v>0</v>
      </c>
      <c r="AM12" s="429"/>
    </row>
    <row r="13" spans="1:39" s="3" customFormat="1" ht="34.950000000000003" customHeight="1" thickBot="1" x14ac:dyDescent="0.45">
      <c r="A13" s="327"/>
      <c r="B13" s="2"/>
      <c r="C13" s="2"/>
      <c r="D13" s="2"/>
      <c r="E13" s="2"/>
      <c r="F13" s="2"/>
      <c r="G13" s="2"/>
      <c r="H13" s="2"/>
      <c r="I13" s="2"/>
      <c r="J13" s="2"/>
      <c r="K13" s="111"/>
      <c r="L13" s="111"/>
      <c r="M13" s="111"/>
      <c r="N13" s="111"/>
      <c r="O13" s="111"/>
      <c r="P13" s="365"/>
      <c r="Q13" s="365"/>
      <c r="R13" s="365"/>
      <c r="S13" s="365"/>
      <c r="T13" s="365"/>
      <c r="U13" s="423"/>
      <c r="V13" s="416"/>
      <c r="W13" s="531" t="s">
        <v>10</v>
      </c>
      <c r="X13" s="532"/>
      <c r="Y13" s="532"/>
      <c r="Z13" s="532"/>
      <c r="AA13" s="532"/>
      <c r="AB13" s="532"/>
      <c r="AC13" s="532"/>
      <c r="AD13" s="403"/>
      <c r="AE13" s="403"/>
      <c r="AF13" s="7" t="str">
        <f>$K$11</f>
        <v>cc</v>
      </c>
      <c r="AG13" s="488"/>
      <c r="AH13" s="488"/>
      <c r="AI13" s="488"/>
      <c r="AJ13" s="488"/>
      <c r="AK13" s="488"/>
      <c r="AL13" s="9">
        <f>IF(AG13&gt;AG12,1,0)+IF(AH13&gt;AH12,1,0)+IF(AI13&gt;AI12,1,0)+IF(AJ13&gt;AJ12,1,0)+IF(AK13&gt;AK12,1,0)</f>
        <v>0</v>
      </c>
      <c r="AM13" s="429"/>
    </row>
    <row r="14" spans="1:39" s="3" customFormat="1" ht="34.950000000000003" customHeight="1" thickTop="1" thickBot="1" x14ac:dyDescent="0.3">
      <c r="A14" s="327"/>
      <c r="B14" s="2"/>
      <c r="C14" s="2"/>
      <c r="D14" s="2"/>
      <c r="E14" s="2"/>
      <c r="F14" s="2"/>
      <c r="G14" s="2"/>
      <c r="H14" s="2"/>
      <c r="I14" s="2"/>
      <c r="J14" s="2"/>
      <c r="K14" s="418" t="s">
        <v>11</v>
      </c>
      <c r="L14" s="518" t="s">
        <v>19</v>
      </c>
      <c r="M14" s="519"/>
      <c r="N14" s="519"/>
      <c r="O14" s="519"/>
      <c r="P14" s="519"/>
      <c r="Q14" s="519"/>
      <c r="R14" s="520"/>
      <c r="S14" s="365"/>
      <c r="T14" s="365"/>
      <c r="U14" s="393"/>
      <c r="V14" s="498"/>
      <c r="W14" s="526" t="str">
        <f>$J$9</f>
        <v>aa</v>
      </c>
      <c r="X14" s="527"/>
      <c r="Y14" s="527"/>
      <c r="Z14" s="527"/>
      <c r="AA14" s="527"/>
      <c r="AB14" s="527"/>
      <c r="AC14" s="528"/>
      <c r="AD14" s="403"/>
      <c r="AE14" s="409"/>
      <c r="AF14" s="393"/>
      <c r="AG14" s="327"/>
      <c r="AH14" s="327"/>
      <c r="AI14" s="327"/>
      <c r="AJ14" s="327"/>
      <c r="AK14" s="327"/>
      <c r="AL14" s="327"/>
      <c r="AM14" s="429"/>
    </row>
    <row r="15" spans="1:39" s="3" customFormat="1" ht="34.950000000000003" customHeight="1" thickTop="1" thickBot="1" x14ac:dyDescent="0.45">
      <c r="A15" s="327"/>
      <c r="B15" s="2"/>
      <c r="C15" s="2"/>
      <c r="D15" s="2"/>
      <c r="E15" s="2"/>
      <c r="F15" s="2"/>
      <c r="G15" s="2"/>
      <c r="H15" s="2"/>
      <c r="I15" s="2"/>
      <c r="J15" s="2"/>
      <c r="K15" s="418"/>
      <c r="L15" s="493"/>
      <c r="M15" s="493"/>
      <c r="N15" s="493"/>
      <c r="O15" s="493"/>
      <c r="P15" s="494"/>
      <c r="Q15" s="494"/>
      <c r="R15" s="494"/>
      <c r="S15" s="365"/>
      <c r="T15" s="365"/>
      <c r="U15" s="423"/>
      <c r="V15" s="416"/>
      <c r="W15" s="529" t="s">
        <v>12</v>
      </c>
      <c r="X15" s="530"/>
      <c r="Y15" s="530"/>
      <c r="Z15" s="530"/>
      <c r="AA15" s="530"/>
      <c r="AB15" s="530"/>
      <c r="AC15" s="530"/>
      <c r="AD15" s="403"/>
      <c r="AE15" s="403"/>
      <c r="AF15" s="327"/>
      <c r="AG15" s="327"/>
      <c r="AH15" s="327"/>
      <c r="AI15" s="327"/>
      <c r="AJ15" s="327"/>
      <c r="AK15" s="327"/>
      <c r="AL15" s="327"/>
      <c r="AM15" s="429"/>
    </row>
    <row r="16" spans="1:39" s="3" customFormat="1" ht="34.950000000000003" customHeight="1" thickTop="1" thickBot="1" x14ac:dyDescent="0.3">
      <c r="A16" s="327"/>
      <c r="B16" s="2"/>
      <c r="C16" s="2"/>
      <c r="D16" s="2"/>
      <c r="E16" s="2"/>
      <c r="F16" s="2"/>
      <c r="G16" s="2"/>
      <c r="H16" s="2"/>
      <c r="I16" s="2"/>
      <c r="J16" s="2"/>
      <c r="K16" s="418" t="s">
        <v>13</v>
      </c>
      <c r="L16" s="518" t="s">
        <v>20</v>
      </c>
      <c r="M16" s="519"/>
      <c r="N16" s="519"/>
      <c r="O16" s="519"/>
      <c r="P16" s="519"/>
      <c r="Q16" s="519"/>
      <c r="R16" s="520"/>
      <c r="S16" s="365"/>
      <c r="T16" s="365"/>
      <c r="U16" s="393"/>
      <c r="V16" s="498"/>
      <c r="W16" s="526" t="str">
        <f>$J$10</f>
        <v>bb</v>
      </c>
      <c r="X16" s="527"/>
      <c r="Y16" s="527"/>
      <c r="Z16" s="527"/>
      <c r="AA16" s="527"/>
      <c r="AB16" s="527"/>
      <c r="AC16" s="528"/>
      <c r="AD16" s="403"/>
      <c r="AE16" s="409"/>
      <c r="AF16" s="327"/>
      <c r="AG16" s="327"/>
      <c r="AH16" s="327"/>
      <c r="AI16" s="327"/>
      <c r="AJ16" s="327"/>
      <c r="AK16" s="327"/>
      <c r="AL16" s="327"/>
      <c r="AM16" s="429"/>
    </row>
    <row r="17" spans="1:39" s="3" customFormat="1" ht="34.950000000000003" customHeight="1" thickTop="1" thickBot="1" x14ac:dyDescent="0.45">
      <c r="A17" s="327"/>
      <c r="B17" s="2"/>
      <c r="C17" s="2"/>
      <c r="D17" s="2"/>
      <c r="E17" s="2"/>
      <c r="F17" s="2"/>
      <c r="G17" s="2"/>
      <c r="H17" s="2"/>
      <c r="I17" s="2"/>
      <c r="J17" s="2"/>
      <c r="K17" s="418"/>
      <c r="L17" s="408"/>
      <c r="M17" s="408"/>
      <c r="N17" s="408"/>
      <c r="O17" s="408"/>
      <c r="P17" s="494"/>
      <c r="Q17" s="494"/>
      <c r="R17" s="494"/>
      <c r="S17" s="365"/>
      <c r="T17" s="365"/>
      <c r="U17" s="423"/>
      <c r="V17" s="416"/>
      <c r="W17" s="529" t="s">
        <v>14</v>
      </c>
      <c r="X17" s="530"/>
      <c r="Y17" s="530"/>
      <c r="Z17" s="530"/>
      <c r="AA17" s="530"/>
      <c r="AB17" s="530"/>
      <c r="AC17" s="530"/>
      <c r="AD17" s="403"/>
      <c r="AE17" s="403"/>
      <c r="AF17" s="327"/>
      <c r="AG17" s="327"/>
      <c r="AH17" s="327"/>
      <c r="AI17" s="327"/>
      <c r="AJ17" s="327"/>
      <c r="AK17" s="327"/>
      <c r="AL17" s="327"/>
      <c r="AM17" s="429"/>
    </row>
    <row r="18" spans="1:39" s="3" customFormat="1" ht="34.950000000000003" customHeight="1" thickTop="1" thickBot="1" x14ac:dyDescent="0.3">
      <c r="A18" s="327"/>
      <c r="B18" s="2"/>
      <c r="C18" s="2"/>
      <c r="D18" s="2"/>
      <c r="E18" s="2"/>
      <c r="F18" s="2"/>
      <c r="G18" s="2"/>
      <c r="H18" s="2"/>
      <c r="I18" s="2"/>
      <c r="J18" s="2"/>
      <c r="K18" s="418" t="s">
        <v>15</v>
      </c>
      <c r="L18" s="518" t="s">
        <v>21</v>
      </c>
      <c r="M18" s="519"/>
      <c r="N18" s="519"/>
      <c r="O18" s="519"/>
      <c r="P18" s="519"/>
      <c r="Q18" s="519"/>
      <c r="R18" s="520"/>
      <c r="S18" s="408"/>
      <c r="T18" s="408"/>
      <c r="U18" s="393"/>
      <c r="V18" s="498"/>
      <c r="W18" s="526" t="str">
        <f>$J$11</f>
        <v>cc</v>
      </c>
      <c r="X18" s="527"/>
      <c r="Y18" s="527"/>
      <c r="Z18" s="527"/>
      <c r="AA18" s="527"/>
      <c r="AB18" s="527"/>
      <c r="AC18" s="528"/>
      <c r="AD18" s="365"/>
      <c r="AE18" s="409"/>
      <c r="AF18" s="327"/>
      <c r="AG18" s="327"/>
      <c r="AH18" s="327"/>
      <c r="AI18" s="327"/>
      <c r="AJ18" s="327"/>
      <c r="AK18" s="327"/>
      <c r="AL18" s="327"/>
      <c r="AM18" s="429"/>
    </row>
    <row r="19" spans="1:39" s="3" customFormat="1" ht="34.950000000000003" customHeight="1" thickTop="1" x14ac:dyDescent="0.4">
      <c r="A19" s="327"/>
      <c r="B19" s="2"/>
      <c r="C19" s="2"/>
      <c r="D19" s="2"/>
      <c r="E19" s="2"/>
      <c r="F19" s="2"/>
      <c r="G19" s="2"/>
      <c r="H19" s="2"/>
      <c r="I19" s="2"/>
      <c r="J19" s="2"/>
      <c r="K19" s="418"/>
      <c r="L19" s="111"/>
      <c r="M19" s="111"/>
      <c r="N19" s="111"/>
      <c r="O19" s="111"/>
      <c r="P19" s="365"/>
      <c r="Q19" s="365"/>
      <c r="R19" s="401"/>
      <c r="S19" s="408"/>
      <c r="T19" s="408"/>
      <c r="U19" s="423"/>
      <c r="V19" s="423"/>
      <c r="W19" s="423"/>
      <c r="X19" s="423"/>
      <c r="Y19" s="423"/>
      <c r="Z19" s="423"/>
      <c r="AA19" s="423"/>
      <c r="AB19" s="423"/>
      <c r="AC19" s="365"/>
      <c r="AD19" s="365"/>
      <c r="AE19" s="365"/>
      <c r="AF19" s="365"/>
      <c r="AG19" s="365"/>
      <c r="AH19" s="365"/>
      <c r="AI19" s="365"/>
      <c r="AJ19" s="365"/>
      <c r="AK19" s="365"/>
      <c r="AL19" s="365"/>
      <c r="AM19" s="429"/>
    </row>
    <row r="20" spans="1:39" ht="34.950000000000003" customHeight="1" thickBot="1" x14ac:dyDescent="0.3">
      <c r="A20" s="432"/>
      <c r="B20" s="70"/>
      <c r="C20" s="70"/>
      <c r="D20" s="70"/>
      <c r="E20" s="70"/>
      <c r="F20" s="70"/>
      <c r="G20" s="70"/>
      <c r="H20" s="70"/>
      <c r="I20" s="70"/>
      <c r="J20" s="70"/>
      <c r="K20" s="523" t="s">
        <v>98</v>
      </c>
      <c r="L20" s="523"/>
      <c r="M20" s="523"/>
      <c r="N20" s="523"/>
      <c r="O20" s="523"/>
      <c r="P20" s="421"/>
      <c r="Q20" s="421"/>
      <c r="R20" s="523"/>
      <c r="S20" s="523"/>
      <c r="T20" s="523"/>
      <c r="U20" s="432"/>
      <c r="V20" s="413"/>
      <c r="W20" s="524"/>
      <c r="X20" s="525"/>
      <c r="Y20" s="525"/>
      <c r="Z20" s="525"/>
      <c r="AA20" s="525"/>
      <c r="AB20" s="496"/>
      <c r="AC20" s="496"/>
      <c r="AD20" s="496"/>
      <c r="AE20" s="516"/>
      <c r="AF20" s="517"/>
      <c r="AG20" s="517"/>
      <c r="AH20" s="517"/>
      <c r="AI20" s="517"/>
      <c r="AJ20" s="517"/>
      <c r="AK20" s="517"/>
      <c r="AL20" s="517"/>
      <c r="AM20" s="497"/>
    </row>
  </sheetData>
  <mergeCells count="26">
    <mergeCell ref="W18:AC18"/>
    <mergeCell ref="W15:AC15"/>
    <mergeCell ref="W17:AC17"/>
    <mergeCell ref="AL4:AL5"/>
    <mergeCell ref="AK4:AK5"/>
    <mergeCell ref="W13:AC13"/>
    <mergeCell ref="W14:AC14"/>
    <mergeCell ref="W16:AC16"/>
    <mergeCell ref="AH4:AH5"/>
    <mergeCell ref="AI4:AI5"/>
    <mergeCell ref="AE20:AL20"/>
    <mergeCell ref="R6:T8"/>
    <mergeCell ref="L14:R14"/>
    <mergeCell ref="U8:W8"/>
    <mergeCell ref="L16:R16"/>
    <mergeCell ref="L18:R18"/>
    <mergeCell ref="K20:O20"/>
    <mergeCell ref="R20:T20"/>
    <mergeCell ref="W20:AA20"/>
    <mergeCell ref="L6:N8"/>
    <mergeCell ref="L2:AF2"/>
    <mergeCell ref="AG4:AG5"/>
    <mergeCell ref="AJ4:AJ5"/>
    <mergeCell ref="O6:Q8"/>
    <mergeCell ref="X8:Z8"/>
    <mergeCell ref="AA8:AC8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3"/>
  <sheetViews>
    <sheetView showGridLines="0" zoomScale="75" workbookViewId="0">
      <selection activeCell="O6" sqref="O6:Q8"/>
    </sheetView>
  </sheetViews>
  <sheetFormatPr baseColWidth="10" defaultRowHeight="13.2" x14ac:dyDescent="0.25"/>
  <cols>
    <col min="1" max="1" width="5.6640625" customWidth="1"/>
    <col min="2" max="2" width="14.6640625" hidden="1" customWidth="1"/>
    <col min="3" max="3" width="6.6640625" hidden="1" customWidth="1"/>
    <col min="4" max="4" width="22.6640625" hidden="1" customWidth="1"/>
    <col min="5" max="7" width="6.6640625" hidden="1" customWidth="1"/>
    <col min="8" max="8" width="14.6640625" hidden="1" customWidth="1"/>
    <col min="9" max="9" width="6.6640625" hidden="1" customWidth="1"/>
    <col min="10" max="10" width="22.6640625" hidden="1" customWidth="1"/>
    <col min="11" max="11" width="22.6640625" customWidth="1"/>
    <col min="12" max="12" width="4.6640625" customWidth="1"/>
    <col min="13" max="13" width="1.6640625" customWidth="1"/>
    <col min="14" max="15" width="4.6640625" customWidth="1"/>
    <col min="16" max="16" width="1.6640625" customWidth="1"/>
    <col min="17" max="18" width="4.6640625" customWidth="1"/>
    <col min="19" max="19" width="1.6640625" customWidth="1"/>
    <col min="20" max="21" width="4.6640625" customWidth="1"/>
    <col min="22" max="22" width="1.6640625" customWidth="1"/>
    <col min="23" max="23" width="4.6640625" customWidth="1"/>
    <col min="24" max="24" width="6.6640625" customWidth="1"/>
    <col min="25" max="25" width="1.6640625" customWidth="1"/>
    <col min="26" max="26" width="6.6640625" customWidth="1"/>
    <col min="27" max="27" width="5.6640625" customWidth="1"/>
    <col min="28" max="28" width="1.6640625" customWidth="1"/>
    <col min="29" max="30" width="5.6640625" customWidth="1"/>
    <col min="31" max="31" width="1.6640625" customWidth="1"/>
    <col min="32" max="32" width="5.6640625" customWidth="1"/>
    <col min="33" max="33" width="7.6640625" customWidth="1"/>
    <col min="34" max="34" width="10.88671875" customWidth="1"/>
    <col min="35" max="35" width="27.33203125" customWidth="1"/>
    <col min="36" max="41" width="4.6640625" customWidth="1"/>
    <col min="42" max="42" width="5.6640625" customWidth="1"/>
  </cols>
  <sheetData>
    <row r="1" spans="1:43" ht="15" customHeight="1" x14ac:dyDescent="0.25">
      <c r="A1" s="399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400"/>
      <c r="AL1" s="400"/>
      <c r="AM1" s="400"/>
      <c r="AN1" s="400"/>
      <c r="AO1" s="400"/>
      <c r="AP1" s="404"/>
    </row>
    <row r="2" spans="1:43" ht="33" x14ac:dyDescent="0.25">
      <c r="A2" s="399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499" t="s">
        <v>0</v>
      </c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1"/>
      <c r="AJ2" s="332"/>
      <c r="AK2" s="332"/>
      <c r="AL2" s="332"/>
      <c r="AM2" s="332"/>
      <c r="AN2" s="332"/>
      <c r="AO2" s="405"/>
      <c r="AP2" s="428"/>
    </row>
    <row r="3" spans="1:43" ht="19.95" customHeight="1" x14ac:dyDescent="0.25">
      <c r="A3" s="399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365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428"/>
      <c r="AQ3" s="434"/>
    </row>
    <row r="4" spans="1:43" ht="34.950000000000003" customHeight="1" x14ac:dyDescent="0.25">
      <c r="A4" s="399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407"/>
      <c r="M4" s="407"/>
      <c r="N4" s="407"/>
      <c r="O4" s="407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502" t="s">
        <v>1</v>
      </c>
      <c r="AK4" s="502" t="s">
        <v>2</v>
      </c>
      <c r="AL4" s="502" t="s">
        <v>3</v>
      </c>
      <c r="AM4" s="502" t="s">
        <v>39</v>
      </c>
      <c r="AN4" s="502" t="s">
        <v>40</v>
      </c>
      <c r="AO4" s="502" t="s">
        <v>4</v>
      </c>
      <c r="AP4" s="428"/>
      <c r="AQ4" s="434"/>
    </row>
    <row r="5" spans="1:43" ht="34.950000000000003" customHeight="1" x14ac:dyDescent="0.25">
      <c r="A5" s="399"/>
      <c r="B5" s="111"/>
      <c r="C5" s="111"/>
      <c r="D5" s="111"/>
      <c r="E5" s="111"/>
      <c r="F5" s="111"/>
      <c r="G5" s="111"/>
      <c r="H5" s="111"/>
      <c r="I5" s="111"/>
      <c r="J5" s="111"/>
      <c r="K5" s="401"/>
      <c r="L5" s="408"/>
      <c r="M5" s="408"/>
      <c r="N5" s="408"/>
      <c r="O5" s="408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503"/>
      <c r="AK5" s="503"/>
      <c r="AL5" s="503"/>
      <c r="AM5" s="503"/>
      <c r="AN5" s="503"/>
      <c r="AO5" s="503"/>
      <c r="AP5" s="428"/>
      <c r="AQ5" s="434"/>
    </row>
    <row r="6" spans="1:43" s="3" customFormat="1" ht="34.950000000000003" customHeight="1" x14ac:dyDescent="0.25">
      <c r="A6" s="327"/>
      <c r="B6" s="365"/>
      <c r="C6" s="365"/>
      <c r="D6" s="365"/>
      <c r="E6" s="365"/>
      <c r="F6" s="365"/>
      <c r="G6" s="365"/>
      <c r="H6" s="365"/>
      <c r="I6" s="365"/>
      <c r="J6" s="365"/>
      <c r="K6" s="401"/>
      <c r="L6" s="504" t="str">
        <f>$L$15</f>
        <v>aa</v>
      </c>
      <c r="M6" s="505"/>
      <c r="N6" s="506"/>
      <c r="O6" s="504" t="str">
        <f>$L$17</f>
        <v>bb</v>
      </c>
      <c r="P6" s="505"/>
      <c r="Q6" s="506"/>
      <c r="R6" s="504" t="str">
        <f>$L$19</f>
        <v>cc</v>
      </c>
      <c r="S6" s="505"/>
      <c r="T6" s="506"/>
      <c r="U6" s="504" t="str">
        <f>$L$21</f>
        <v>dd</v>
      </c>
      <c r="V6" s="505"/>
      <c r="W6" s="506"/>
      <c r="X6" s="365"/>
      <c r="Y6" s="365"/>
      <c r="Z6" s="407"/>
      <c r="AA6" s="407"/>
      <c r="AB6" s="407"/>
      <c r="AC6" s="111"/>
      <c r="AD6" s="111"/>
      <c r="AE6" s="111"/>
      <c r="AF6" s="111"/>
      <c r="AG6" s="111"/>
      <c r="AH6" s="409"/>
      <c r="AI6" s="4" t="str">
        <f>$L$15</f>
        <v>aa</v>
      </c>
      <c r="AJ6" s="5"/>
      <c r="AK6" s="5"/>
      <c r="AL6" s="5"/>
      <c r="AM6" s="5"/>
      <c r="AN6" s="5"/>
      <c r="AO6" s="6">
        <f>IF(AJ6&gt;AJ7,1,0)+IF(AK6&gt;AK7,1,0)+IF(AL6&gt;AL7,1,0)+IF(AM6&gt;AM7,1,0)+IF(AN6&gt;AN7,1,0)</f>
        <v>0</v>
      </c>
      <c r="AP6" s="429"/>
    </row>
    <row r="7" spans="1:43" s="3" customFormat="1" ht="34.950000000000003" customHeight="1" thickBot="1" x14ac:dyDescent="0.3">
      <c r="A7" s="327"/>
      <c r="B7" s="365"/>
      <c r="C7" s="365"/>
      <c r="D7" s="365"/>
      <c r="E7" s="365"/>
      <c r="F7" s="365"/>
      <c r="G7" s="365"/>
      <c r="H7" s="365"/>
      <c r="I7" s="365"/>
      <c r="J7" s="365"/>
      <c r="K7" s="111"/>
      <c r="L7" s="507"/>
      <c r="M7" s="508"/>
      <c r="N7" s="509"/>
      <c r="O7" s="507"/>
      <c r="P7" s="508"/>
      <c r="Q7" s="509"/>
      <c r="R7" s="507"/>
      <c r="S7" s="508"/>
      <c r="T7" s="509"/>
      <c r="U7" s="507"/>
      <c r="V7" s="508"/>
      <c r="W7" s="509"/>
      <c r="X7" s="365"/>
      <c r="Y7" s="365"/>
      <c r="Z7" s="407"/>
      <c r="AA7" s="407"/>
      <c r="AB7" s="407"/>
      <c r="AC7" s="407"/>
      <c r="AD7" s="365"/>
      <c r="AE7" s="365"/>
      <c r="AF7" s="365"/>
      <c r="AG7" s="365"/>
      <c r="AH7" s="409"/>
      <c r="AI7" s="7" t="str">
        <f>$L$17</f>
        <v>bb</v>
      </c>
      <c r="AJ7" s="8"/>
      <c r="AK7" s="8"/>
      <c r="AL7" s="8"/>
      <c r="AM7" s="8"/>
      <c r="AN7" s="8"/>
      <c r="AO7" s="9">
        <f>IF(AJ7&gt;AJ6,1,0)+IF(AK7&gt;AK6,1,0)+IF(AL7&gt;AL6,1,0)+IF(AM7&gt;AM6,1,0)+IF(AN7&gt;AN6,1,0)</f>
        <v>0</v>
      </c>
      <c r="AP7" s="429"/>
    </row>
    <row r="8" spans="1:43" s="3" customFormat="1" ht="34.950000000000003" customHeight="1" thickBot="1" x14ac:dyDescent="0.3">
      <c r="A8" s="327"/>
      <c r="B8" s="402" t="s">
        <v>5</v>
      </c>
      <c r="C8" s="402"/>
      <c r="D8" s="402"/>
      <c r="E8" s="402"/>
      <c r="F8" s="402"/>
      <c r="G8" s="402"/>
      <c r="H8" s="402"/>
      <c r="I8" s="402"/>
      <c r="J8" s="403"/>
      <c r="K8" s="111"/>
      <c r="L8" s="507"/>
      <c r="M8" s="508"/>
      <c r="N8" s="509"/>
      <c r="O8" s="507"/>
      <c r="P8" s="508"/>
      <c r="Q8" s="509"/>
      <c r="R8" s="507"/>
      <c r="S8" s="508"/>
      <c r="T8" s="509"/>
      <c r="U8" s="507"/>
      <c r="V8" s="508"/>
      <c r="W8" s="509"/>
      <c r="X8" s="521" t="s">
        <v>6</v>
      </c>
      <c r="Y8" s="522"/>
      <c r="Z8" s="522"/>
      <c r="AA8" s="510" t="s">
        <v>4</v>
      </c>
      <c r="AB8" s="511"/>
      <c r="AC8" s="512"/>
      <c r="AD8" s="513" t="s">
        <v>7</v>
      </c>
      <c r="AE8" s="514"/>
      <c r="AF8" s="515"/>
      <c r="AG8" s="10" t="s">
        <v>8</v>
      </c>
      <c r="AH8" s="111"/>
      <c r="AI8" s="111"/>
      <c r="AJ8" s="111"/>
      <c r="AK8" s="111"/>
      <c r="AL8" s="111"/>
      <c r="AM8" s="111"/>
      <c r="AN8" s="111"/>
      <c r="AO8" s="111"/>
      <c r="AP8" s="429"/>
    </row>
    <row r="9" spans="1:43" s="3" customFormat="1" ht="34.950000000000003" customHeight="1" thickTop="1" x14ac:dyDescent="0.25">
      <c r="A9" s="327"/>
      <c r="B9" s="71">
        <f>IF(K9="","-",RANK(G9,$G$9:$G$12,0)+RANK(F9,$F$9:$F$12,0)%+RANK(E9,$E$9:$E$12,0)%%+ROW()%%%)</f>
        <v>1.0101089999999999</v>
      </c>
      <c r="C9" s="72">
        <f>IF(B9="","",RANK(B9,$B$9:$B$12,1))</f>
        <v>1</v>
      </c>
      <c r="D9" s="73" t="str">
        <f>$L$15</f>
        <v>aa</v>
      </c>
      <c r="E9" s="74">
        <f>SUM(X9-Z9)</f>
        <v>0</v>
      </c>
      <c r="F9" s="74">
        <f>SUM(AA9-AC9)</f>
        <v>0</v>
      </c>
      <c r="G9" s="75">
        <f>SUM(AD9-AF9)</f>
        <v>0</v>
      </c>
      <c r="H9" s="76">
        <f>SMALL($B$9:$B$12,1)</f>
        <v>1.0101089999999999</v>
      </c>
      <c r="I9" s="72">
        <f>IF(H9="","",RANK(H9,$H$9:$H$12,1))</f>
        <v>1</v>
      </c>
      <c r="J9" s="85" t="str">
        <f>INDEX($D$9:$D$12,MATCH(H9,$B$9:$B$12,0),1)</f>
        <v>aa</v>
      </c>
      <c r="K9" s="11" t="str">
        <f>$L$15</f>
        <v>aa</v>
      </c>
      <c r="L9" s="12"/>
      <c r="M9" s="13"/>
      <c r="N9" s="14"/>
      <c r="O9" s="15" t="str">
        <f>IF($AO$6+$AO$7&gt;0,$AO$6,"")</f>
        <v/>
      </c>
      <c r="P9" s="16" t="s">
        <v>9</v>
      </c>
      <c r="Q9" s="17" t="str">
        <f>IF($AO$6+$AO$7&gt;0,$AO$7,"")</f>
        <v/>
      </c>
      <c r="R9" s="15" t="str">
        <f>IF($AO$12+$AO$13&gt;0,$AO$12,"")</f>
        <v/>
      </c>
      <c r="S9" s="16" t="s">
        <v>9</v>
      </c>
      <c r="T9" s="18" t="str">
        <f>IF($AO$12+$AO$13&gt;0,$AO$13,"")</f>
        <v/>
      </c>
      <c r="U9" s="15" t="str">
        <f>IF($AO$18+$AO$19&gt;0,$AO$18,"")</f>
        <v/>
      </c>
      <c r="V9" s="16" t="s">
        <v>9</v>
      </c>
      <c r="W9" s="19" t="str">
        <f>IF($AO$18+$AO$19&gt;0,$AO$19,"")</f>
        <v/>
      </c>
      <c r="X9" s="20">
        <f>SUM(AJ6:AN6)+SUM(AJ12:AN12)+SUM(AJ18:AN18)</f>
        <v>0</v>
      </c>
      <c r="Y9" s="21" t="s">
        <v>9</v>
      </c>
      <c r="Z9" s="22">
        <f>SUM(AJ7:AN7)+SUM(AJ13:AN13)+SUM(AJ19:AN19)</f>
        <v>0</v>
      </c>
      <c r="AA9" s="23">
        <f>SUM($O$9,$R$9,$U$9)</f>
        <v>0</v>
      </c>
      <c r="AB9" s="24" t="s">
        <v>9</v>
      </c>
      <c r="AC9" s="25">
        <f>SUM($Q$9,$T$9,$W$9)</f>
        <v>0</v>
      </c>
      <c r="AD9" s="26">
        <f>IF($O$9&gt;$Q$9,1,0)+IF($R$9&gt;$T$9,1,0)+IF($U$9&gt;$W$9,1,0)</f>
        <v>0</v>
      </c>
      <c r="AE9" s="27" t="s">
        <v>9</v>
      </c>
      <c r="AF9" s="28">
        <f>IF($Q$9&gt;$O$9,1,0)+IF($T$9&gt;$R$9,1,0)+IF($W$9&gt;$U$9,1,0)</f>
        <v>0</v>
      </c>
      <c r="AG9" s="82">
        <f>IF($B$9="","",RANK($B$9,$B$9:$B$12,1))</f>
        <v>1</v>
      </c>
      <c r="AH9" s="409"/>
      <c r="AI9" s="29" t="str">
        <f>$L$19</f>
        <v>cc</v>
      </c>
      <c r="AJ9" s="5"/>
      <c r="AK9" s="5"/>
      <c r="AL9" s="5"/>
      <c r="AM9" s="5"/>
      <c r="AN9" s="5"/>
      <c r="AO9" s="6">
        <f>IF(AJ9&gt;AJ10,1,0)+IF(AK9&gt;AK10,1,0)+IF(AL9&gt;AL10,1,0)+IF(AM9&gt;AM10,1,0)+IF(AN9&gt;AN10,1,0)</f>
        <v>0</v>
      </c>
      <c r="AP9" s="429"/>
    </row>
    <row r="10" spans="1:43" s="3" customFormat="1" ht="34.950000000000003" customHeight="1" thickBot="1" x14ac:dyDescent="0.3">
      <c r="A10" s="327"/>
      <c r="B10" s="71">
        <f>IF(K10="","-",RANK(G10,$G$9:$G$12,0)+RANK(F10,$F$9:$F$12,0)%+RANK(E10,$E$9:$E$12,0)%%+ROW()%%%)</f>
        <v>1.0101100000000001</v>
      </c>
      <c r="C10" s="72">
        <f>IF(B10="","",RANK(B10,$B$9:$B$12,1))</f>
        <v>2</v>
      </c>
      <c r="D10" s="73" t="str">
        <f>$L$17</f>
        <v>bb</v>
      </c>
      <c r="E10" s="74">
        <f>SUM(X10-Z10)</f>
        <v>0</v>
      </c>
      <c r="F10" s="74">
        <f>SUM(AA10-AC10)</f>
        <v>0</v>
      </c>
      <c r="G10" s="75">
        <f>SUM(AD10-AF10)</f>
        <v>0</v>
      </c>
      <c r="H10" s="76">
        <f>SMALL($B$9:$B$12,2)</f>
        <v>1.0101100000000001</v>
      </c>
      <c r="I10" s="72">
        <f>IF(H10="","",RANK(H10,$H$9:$H$12,1))</f>
        <v>2</v>
      </c>
      <c r="J10" s="85" t="str">
        <f>INDEX($D$9:$D$12,MATCH(H10,$B$9:$B$12,0),1)</f>
        <v>bb</v>
      </c>
      <c r="K10" s="11" t="str">
        <f>$L$17</f>
        <v>bb</v>
      </c>
      <c r="L10" s="30" t="str">
        <f>IF($AO$6+$AO$7&gt;0,$AO$7,"")</f>
        <v/>
      </c>
      <c r="M10" s="31" t="s">
        <v>9</v>
      </c>
      <c r="N10" s="32" t="str">
        <f>IF($AO$6+$AO$7&gt;0,$AO$6,"")</f>
        <v/>
      </c>
      <c r="O10" s="33"/>
      <c r="P10" s="33"/>
      <c r="Q10" s="33"/>
      <c r="R10" s="34" t="str">
        <f>IF($AO$21+$AO$22&gt;0,$AO$21,"")</f>
        <v/>
      </c>
      <c r="S10" s="31" t="s">
        <v>9</v>
      </c>
      <c r="T10" s="32" t="str">
        <f>IF($AO$21+$AO$22&gt;0,$AO$22,"")</f>
        <v/>
      </c>
      <c r="U10" s="34" t="str">
        <f>IF($AO$15+$AO$16&gt;0,$AO$15,"")</f>
        <v/>
      </c>
      <c r="V10" s="31" t="s">
        <v>9</v>
      </c>
      <c r="W10" s="35" t="str">
        <f>IF($AO$15+$AO$16&gt;0,$AO$16,"")</f>
        <v/>
      </c>
      <c r="X10" s="36">
        <f>SUM(AJ7:AN7)+SUM(AJ15:AN15)+SUM(AJ21:AN21)</f>
        <v>0</v>
      </c>
      <c r="Y10" s="37" t="s">
        <v>9</v>
      </c>
      <c r="Z10" s="38">
        <f>SUM(AJ6:AN6)+SUM(AJ16:AN16)+SUM(AJ22:AN22)</f>
        <v>0</v>
      </c>
      <c r="AA10" s="39">
        <f>SUM($L$10,$R$10,$U$10)</f>
        <v>0</v>
      </c>
      <c r="AB10" s="40" t="s">
        <v>9</v>
      </c>
      <c r="AC10" s="41">
        <f>SUM($N$10,$T$10,$W$10)</f>
        <v>0</v>
      </c>
      <c r="AD10" s="42">
        <f>IF($L$10&gt;$N$10,1,0)+IF($R$10&gt;$T$10,1,0)+IF($U$10&gt;$W$10,1,0)</f>
        <v>0</v>
      </c>
      <c r="AE10" s="43" t="s">
        <v>9</v>
      </c>
      <c r="AF10" s="44">
        <f>IF($N$10&gt;$L$10,1,0)+IF($T$10&gt;$R$10,1,0)+IF($W$10&gt;$U$10,1,0)</f>
        <v>0</v>
      </c>
      <c r="AG10" s="83">
        <f>IF($B$10="","",RANK($B$10,$B$9:$B$12,1))</f>
        <v>2</v>
      </c>
      <c r="AH10" s="365"/>
      <c r="AI10" s="7" t="str">
        <f>$L$21</f>
        <v>dd</v>
      </c>
      <c r="AJ10" s="8"/>
      <c r="AK10" s="8"/>
      <c r="AL10" s="8"/>
      <c r="AM10" s="8"/>
      <c r="AN10" s="8"/>
      <c r="AO10" s="9">
        <f>IF(AJ10&gt;AJ9,1,0)+IF(AK10&gt;AK9,1,0)+IF(AL10&gt;AL9,1,0)+IF(AM10&gt;AM9,1,0)+IF(AN10&gt;AN9,1,0)</f>
        <v>0</v>
      </c>
      <c r="AP10" s="429"/>
    </row>
    <row r="11" spans="1:43" s="3" customFormat="1" ht="34.950000000000003" customHeight="1" x14ac:dyDescent="0.25">
      <c r="A11" s="327"/>
      <c r="B11" s="71">
        <f>IF(K11="","-",RANK(G11,$G$9:$G$12,0)+RANK(F11,$F$9:$F$12,0)%+RANK(E11,$E$9:$E$12,0)%%+ROW()%%%)</f>
        <v>1.010111</v>
      </c>
      <c r="C11" s="72">
        <f>IF(B11="","",RANK(B11,$B$9:$B$12,1))</f>
        <v>3</v>
      </c>
      <c r="D11" s="73" t="str">
        <f>$L$19</f>
        <v>cc</v>
      </c>
      <c r="E11" s="74">
        <f>SUM(X11-Z11)</f>
        <v>0</v>
      </c>
      <c r="F11" s="74">
        <f>SUM(AA11-AC11)</f>
        <v>0</v>
      </c>
      <c r="G11" s="75">
        <f>SUM(AD11-AF11)</f>
        <v>0</v>
      </c>
      <c r="H11" s="76">
        <f>SMALL($B$9:$B$12,3)</f>
        <v>1.010111</v>
      </c>
      <c r="I11" s="72">
        <f>IF(H11="","",RANK(H11,$H$9:$H$12,1))</f>
        <v>3</v>
      </c>
      <c r="J11" s="85" t="str">
        <f>INDEX($D$9:$D$12,MATCH(H11,$B$9:$B$12,0),1)</f>
        <v>cc</v>
      </c>
      <c r="K11" s="11" t="str">
        <f>$L$19</f>
        <v>cc</v>
      </c>
      <c r="L11" s="30" t="str">
        <f>IF($AO$12+$AO$13&gt;0,$AO$13,"")</f>
        <v/>
      </c>
      <c r="M11" s="31" t="s">
        <v>9</v>
      </c>
      <c r="N11" s="45" t="str">
        <f>IF($AO$12+$AO$13&gt;0,$AO$12,"")</f>
        <v/>
      </c>
      <c r="O11" s="34" t="str">
        <f>IF($AO$21+$AO$22&gt;0,$AO$22,"")</f>
        <v/>
      </c>
      <c r="P11" s="31" t="s">
        <v>9</v>
      </c>
      <c r="Q11" s="45" t="str">
        <f>IF($AO$21+$AO$22&gt;0,$AO$21,"")</f>
        <v/>
      </c>
      <c r="R11" s="46"/>
      <c r="S11" s="47"/>
      <c r="T11" s="48"/>
      <c r="U11" s="34" t="str">
        <f>IF($AO$9+$AO$10&gt;0,$AO$9,"")</f>
        <v/>
      </c>
      <c r="V11" s="31" t="s">
        <v>9</v>
      </c>
      <c r="W11" s="35" t="str">
        <f>IF($AO$9+$AO$10&gt;0,$AO$10,"")</f>
        <v/>
      </c>
      <c r="X11" s="49">
        <f>SUM(AJ9:AN9)+SUM(AJ13:AN13)+SUM(AJ22:AN22)</f>
        <v>0</v>
      </c>
      <c r="Y11" s="50" t="s">
        <v>9</v>
      </c>
      <c r="Z11" s="51">
        <f>SUM(AJ10:AN10)+SUM(AJ12:AN12)+SUM(AJ21:AN21)</f>
        <v>0</v>
      </c>
      <c r="AA11" s="39">
        <f>SUM($L$11,$O$11,$U$11)</f>
        <v>0</v>
      </c>
      <c r="AB11" s="40" t="s">
        <v>9</v>
      </c>
      <c r="AC11" s="41">
        <f>SUM($N$11,$Q$11,$W$11)</f>
        <v>0</v>
      </c>
      <c r="AD11" s="42">
        <f>IF($L$11&gt;$N$11,1,0)+IF($O$11&gt;$Q$11,1,0)+IF($U$11&gt;$W$11,1,0)</f>
        <v>0</v>
      </c>
      <c r="AE11" s="43" t="s">
        <v>9</v>
      </c>
      <c r="AF11" s="44">
        <f>IF($N$11&gt;$L$11,1,0)+IF($Q$11&gt;$O$11,1,0)+IF($W$11&gt;$U$11,1,0)</f>
        <v>0</v>
      </c>
      <c r="AG11" s="83">
        <f>IF($B$11="","",RANK($B$11,$B$9:$B$12,1))</f>
        <v>3</v>
      </c>
      <c r="AH11" s="409"/>
      <c r="AI11" s="409"/>
      <c r="AJ11" s="409"/>
      <c r="AK11" s="409"/>
      <c r="AL11" s="409"/>
      <c r="AM11" s="409"/>
      <c r="AN11" s="409"/>
      <c r="AO11" s="412"/>
      <c r="AP11" s="429"/>
    </row>
    <row r="12" spans="1:43" s="3" customFormat="1" ht="34.950000000000003" customHeight="1" thickBot="1" x14ac:dyDescent="0.3">
      <c r="A12" s="327"/>
      <c r="B12" s="77">
        <f>IF(K12="","-",RANK(G12,$G$9:$G$12,0)+RANK(F12,$F$9:$F$12,0)%+RANK(E12,$E$9:$E$12,0)%%+ROW()%%%)</f>
        <v>1.0101119999999999</v>
      </c>
      <c r="C12" s="78">
        <f>IF(B12="","",RANK(B12,$B$9:$B$12,1))</f>
        <v>4</v>
      </c>
      <c r="D12" s="73" t="str">
        <f>$L$21</f>
        <v>dd</v>
      </c>
      <c r="E12" s="79">
        <f>SUM(X12-Z12)</f>
        <v>0</v>
      </c>
      <c r="F12" s="79">
        <f>SUM(AA12-AC12)</f>
        <v>0</v>
      </c>
      <c r="G12" s="80">
        <f>SUM(AD12-AF12)</f>
        <v>0</v>
      </c>
      <c r="H12" s="81">
        <f>SMALL($B$9:$B$12,4)</f>
        <v>1.0101119999999999</v>
      </c>
      <c r="I12" s="78">
        <f>IF(H12="","",RANK(H12,$H$9:$H$12,1))</f>
        <v>4</v>
      </c>
      <c r="J12" s="86" t="str">
        <f>INDEX($D$9:$D$12,MATCH(H12,$B$9:$B$12,0),1)</f>
        <v>dd</v>
      </c>
      <c r="K12" s="11" t="str">
        <f>$L$21</f>
        <v>dd</v>
      </c>
      <c r="L12" s="52" t="str">
        <f>IF($AO$18+$AO$19&gt;0,$AO$19,"")</f>
        <v/>
      </c>
      <c r="M12" s="53" t="s">
        <v>9</v>
      </c>
      <c r="N12" s="54" t="str">
        <f>IF($AO$18+$AO$19&gt;0,$AO$18,"")</f>
        <v/>
      </c>
      <c r="O12" s="55" t="str">
        <f>IF($AO$15+$AO$16&gt;0,$AO$16,"")</f>
        <v/>
      </c>
      <c r="P12" s="56" t="s">
        <v>9</v>
      </c>
      <c r="Q12" s="57" t="str">
        <f>IF($AO$15+$AO$16&gt;0,$AO$15,"")</f>
        <v/>
      </c>
      <c r="R12" s="58" t="str">
        <f>IF($AO$9+$AO$10&gt;0,$AO$10,"")</f>
        <v/>
      </c>
      <c r="S12" s="53" t="s">
        <v>9</v>
      </c>
      <c r="T12" s="54" t="str">
        <f>IF($AO$9+$AO$10&gt;0,$AO$9,"")</f>
        <v/>
      </c>
      <c r="U12" s="59"/>
      <c r="V12" s="59"/>
      <c r="W12" s="60"/>
      <c r="X12" s="61">
        <f>SUM(AJ10:AN10)+SUM(AJ16:AN16)+SUM(AJ19:AN19)</f>
        <v>0</v>
      </c>
      <c r="Y12" s="62" t="s">
        <v>9</v>
      </c>
      <c r="Z12" s="63">
        <f>SUM(AJ9:AN9)+SUM(AJ15:AN15)+SUM(AJ18:AN18)</f>
        <v>0</v>
      </c>
      <c r="AA12" s="64">
        <f>SUM($L$12,$O$12,$R$12)</f>
        <v>0</v>
      </c>
      <c r="AB12" s="65" t="s">
        <v>9</v>
      </c>
      <c r="AC12" s="66">
        <f>SUM($N$12,$Q$12,$T$12)</f>
        <v>0</v>
      </c>
      <c r="AD12" s="67">
        <f>IF($L$12&gt;$N$12,1,0)+IF($O$12&gt;$Q$12,1,0)+IF($R$12&gt;$T$12,1,0)</f>
        <v>0</v>
      </c>
      <c r="AE12" s="68" t="s">
        <v>9</v>
      </c>
      <c r="AF12" s="69">
        <f>IF($N$12&gt;$L$12,1,0)+IF($Q$12&gt;$O$12,1,0)+IF($T$12&gt;$R$12,1,0)</f>
        <v>0</v>
      </c>
      <c r="AG12" s="84">
        <f>IF($B$12="","",RANK($B$12,$B$9:$B$12,1))</f>
        <v>4</v>
      </c>
      <c r="AH12" s="407"/>
      <c r="AI12" s="29" t="str">
        <f>$L$15</f>
        <v>aa</v>
      </c>
      <c r="AJ12" s="5"/>
      <c r="AK12" s="5"/>
      <c r="AL12" s="5"/>
      <c r="AM12" s="5"/>
      <c r="AN12" s="5"/>
      <c r="AO12" s="6">
        <f>IF(AJ12&gt;AJ13,1,0)+IF(AK12&gt;AK13,1,0)+IF(AL12&gt;AL13,1,0)+IF(AM12&gt;AM13,1,0)+IF(AN12&gt;AN13,1,0)</f>
        <v>0</v>
      </c>
      <c r="AP12" s="429"/>
    </row>
    <row r="13" spans="1:43" s="3" customFormat="1" ht="34.950000000000003" customHeight="1" thickBot="1" x14ac:dyDescent="0.3">
      <c r="A13" s="327"/>
      <c r="B13" s="2"/>
      <c r="C13" s="2"/>
      <c r="D13" s="2"/>
      <c r="E13" s="2"/>
      <c r="F13" s="2"/>
      <c r="G13" s="2"/>
      <c r="H13" s="2"/>
      <c r="I13" s="2"/>
      <c r="J13" s="2"/>
      <c r="K13" s="401"/>
      <c r="L13" s="415"/>
      <c r="M13" s="415"/>
      <c r="N13" s="408"/>
      <c r="O13" s="408"/>
      <c r="P13" s="365"/>
      <c r="Q13" s="365"/>
      <c r="R13" s="365"/>
      <c r="S13" s="365"/>
      <c r="T13" s="365"/>
      <c r="U13" s="403"/>
      <c r="V13" s="403"/>
      <c r="W13" s="365"/>
      <c r="X13" s="365"/>
      <c r="Y13" s="365"/>
      <c r="Z13" s="407"/>
      <c r="AA13" s="407"/>
      <c r="AB13" s="407"/>
      <c r="AC13" s="407"/>
      <c r="AD13" s="403"/>
      <c r="AE13" s="403"/>
      <c r="AF13" s="403"/>
      <c r="AG13" s="403"/>
      <c r="AH13" s="409"/>
      <c r="AI13" s="7" t="str">
        <f>$L$19</f>
        <v>cc</v>
      </c>
      <c r="AJ13" s="8"/>
      <c r="AK13" s="8"/>
      <c r="AL13" s="8"/>
      <c r="AM13" s="8"/>
      <c r="AN13" s="8"/>
      <c r="AO13" s="9">
        <f>IF(AJ13&gt;AJ12,1,0)+IF(AK13&gt;AK12,1,0)+IF(AL13&gt;AL12,1,0)+IF(AM13&gt;AM12,1,0)+IF(AN13&gt;AN12,1,0)</f>
        <v>0</v>
      </c>
      <c r="AP13" s="429"/>
    </row>
    <row r="14" spans="1:43" s="3" customFormat="1" ht="34.950000000000003" customHeight="1" thickBot="1" x14ac:dyDescent="0.45">
      <c r="A14" s="327"/>
      <c r="B14" s="2"/>
      <c r="C14" s="2"/>
      <c r="D14" s="2"/>
      <c r="E14" s="2"/>
      <c r="F14" s="2"/>
      <c r="G14" s="2"/>
      <c r="H14" s="2"/>
      <c r="I14" s="2"/>
      <c r="J14" s="2"/>
      <c r="K14" s="111"/>
      <c r="L14" s="111"/>
      <c r="M14" s="111"/>
      <c r="N14" s="111"/>
      <c r="O14" s="111"/>
      <c r="P14" s="365"/>
      <c r="Q14" s="365"/>
      <c r="R14" s="365"/>
      <c r="S14" s="365"/>
      <c r="T14" s="365"/>
      <c r="U14" s="403"/>
      <c r="V14" s="403"/>
      <c r="W14" s="365"/>
      <c r="X14" s="538" t="s">
        <v>10</v>
      </c>
      <c r="Y14" s="539"/>
      <c r="Z14" s="539"/>
      <c r="AA14" s="539"/>
      <c r="AB14" s="539"/>
      <c r="AC14" s="540"/>
      <c r="AD14" s="540"/>
      <c r="AE14" s="540"/>
      <c r="AF14" s="403"/>
      <c r="AG14" s="403"/>
      <c r="AH14" s="403"/>
      <c r="AI14" s="403"/>
      <c r="AJ14" s="403"/>
      <c r="AK14" s="403"/>
      <c r="AL14" s="403"/>
      <c r="AM14" s="403"/>
      <c r="AN14" s="403"/>
      <c r="AO14" s="403"/>
      <c r="AP14" s="429"/>
    </row>
    <row r="15" spans="1:43" s="3" customFormat="1" ht="34.950000000000003" customHeight="1" thickTop="1" thickBot="1" x14ac:dyDescent="0.3">
      <c r="A15" s="327"/>
      <c r="B15" s="2"/>
      <c r="C15" s="2"/>
      <c r="D15" s="2"/>
      <c r="E15" s="2"/>
      <c r="F15" s="2"/>
      <c r="G15" s="2"/>
      <c r="H15" s="2"/>
      <c r="I15" s="2"/>
      <c r="J15" s="2"/>
      <c r="K15" s="418" t="s">
        <v>11</v>
      </c>
      <c r="L15" s="518" t="s">
        <v>19</v>
      </c>
      <c r="M15" s="519"/>
      <c r="N15" s="519"/>
      <c r="O15" s="519"/>
      <c r="P15" s="519"/>
      <c r="Q15" s="519"/>
      <c r="R15" s="520"/>
      <c r="S15" s="365"/>
      <c r="T15" s="365"/>
      <c r="U15" s="403"/>
      <c r="V15" s="403"/>
      <c r="W15" s="365"/>
      <c r="X15" s="535" t="str">
        <f>$J$9</f>
        <v>aa</v>
      </c>
      <c r="Y15" s="536"/>
      <c r="Z15" s="536"/>
      <c r="AA15" s="536"/>
      <c r="AB15" s="536"/>
      <c r="AC15" s="536"/>
      <c r="AD15" s="536"/>
      <c r="AE15" s="537"/>
      <c r="AF15" s="403"/>
      <c r="AG15" s="403"/>
      <c r="AH15" s="409"/>
      <c r="AI15" s="29" t="str">
        <f>$L$17</f>
        <v>bb</v>
      </c>
      <c r="AJ15" s="5"/>
      <c r="AK15" s="5"/>
      <c r="AL15" s="5"/>
      <c r="AM15" s="5"/>
      <c r="AN15" s="5"/>
      <c r="AO15" s="6">
        <f>IF(AJ15&gt;AJ16,1,0)+IF(AK15&gt;AK16,1,0)+IF(AL15&gt;AL16,1,0)+IF(AM15&gt;AM16,1,0)+IF(AN15&gt;AN16,1,0)</f>
        <v>0</v>
      </c>
      <c r="AP15" s="429"/>
    </row>
    <row r="16" spans="1:43" s="3" customFormat="1" ht="34.950000000000003" customHeight="1" thickTop="1" thickBot="1" x14ac:dyDescent="0.45">
      <c r="A16" s="327"/>
      <c r="B16" s="2"/>
      <c r="C16" s="2"/>
      <c r="D16" s="2"/>
      <c r="E16" s="2"/>
      <c r="F16" s="2"/>
      <c r="G16" s="2"/>
      <c r="H16" s="2"/>
      <c r="I16" s="2"/>
      <c r="J16" s="2"/>
      <c r="K16" s="418"/>
      <c r="L16" s="111"/>
      <c r="M16" s="111"/>
      <c r="N16" s="111"/>
      <c r="O16" s="111"/>
      <c r="P16" s="365"/>
      <c r="Q16" s="365"/>
      <c r="R16" s="365"/>
      <c r="S16" s="365"/>
      <c r="T16" s="365"/>
      <c r="U16" s="403"/>
      <c r="V16" s="403"/>
      <c r="W16" s="365"/>
      <c r="X16" s="534" t="s">
        <v>12</v>
      </c>
      <c r="Y16" s="529"/>
      <c r="Z16" s="529"/>
      <c r="AA16" s="529"/>
      <c r="AB16" s="529"/>
      <c r="AC16" s="529"/>
      <c r="AD16" s="529"/>
      <c r="AE16" s="529"/>
      <c r="AF16" s="403"/>
      <c r="AG16" s="403"/>
      <c r="AH16" s="403"/>
      <c r="AI16" s="7" t="str">
        <f>$L$21</f>
        <v>dd</v>
      </c>
      <c r="AJ16" s="8"/>
      <c r="AK16" s="8"/>
      <c r="AL16" s="8"/>
      <c r="AM16" s="8"/>
      <c r="AN16" s="8"/>
      <c r="AO16" s="9">
        <f>IF(AJ16&gt;AJ15,1,0)+IF(AK16&gt;AK15,1,0)+IF(AL16&gt;AL15,1,0)+IF(AM16&gt;AM15,1,0)+IF(AN16&gt;AN15,1,0)</f>
        <v>0</v>
      </c>
      <c r="AP16" s="429"/>
    </row>
    <row r="17" spans="1:43" s="3" customFormat="1" ht="34.950000000000003" customHeight="1" thickTop="1" thickBot="1" x14ac:dyDescent="0.3">
      <c r="A17" s="327"/>
      <c r="B17" s="2"/>
      <c r="C17" s="2"/>
      <c r="D17" s="2"/>
      <c r="E17" s="2"/>
      <c r="F17" s="2"/>
      <c r="G17" s="2"/>
      <c r="H17" s="2"/>
      <c r="I17" s="2"/>
      <c r="J17" s="2"/>
      <c r="K17" s="418" t="s">
        <v>13</v>
      </c>
      <c r="L17" s="518" t="s">
        <v>20</v>
      </c>
      <c r="M17" s="519"/>
      <c r="N17" s="519"/>
      <c r="O17" s="519"/>
      <c r="P17" s="519"/>
      <c r="Q17" s="519"/>
      <c r="R17" s="520"/>
      <c r="S17" s="365"/>
      <c r="T17" s="365"/>
      <c r="U17" s="403"/>
      <c r="V17" s="403"/>
      <c r="W17" s="365"/>
      <c r="X17" s="535" t="str">
        <f>$J$10</f>
        <v>bb</v>
      </c>
      <c r="Y17" s="536"/>
      <c r="Z17" s="536"/>
      <c r="AA17" s="536"/>
      <c r="AB17" s="536"/>
      <c r="AC17" s="536"/>
      <c r="AD17" s="536"/>
      <c r="AE17" s="537"/>
      <c r="AF17" s="403"/>
      <c r="AG17" s="403"/>
      <c r="AH17" s="409"/>
      <c r="AI17" s="409"/>
      <c r="AJ17" s="409"/>
      <c r="AK17" s="409"/>
      <c r="AL17" s="409"/>
      <c r="AM17" s="409"/>
      <c r="AN17" s="409"/>
      <c r="AO17" s="412"/>
      <c r="AP17" s="429"/>
    </row>
    <row r="18" spans="1:43" s="3" customFormat="1" ht="34.950000000000003" customHeight="1" thickTop="1" thickBot="1" x14ac:dyDescent="0.45">
      <c r="A18" s="327"/>
      <c r="B18" s="2"/>
      <c r="C18" s="2"/>
      <c r="D18" s="2"/>
      <c r="E18" s="2"/>
      <c r="F18" s="2"/>
      <c r="G18" s="2"/>
      <c r="H18" s="2"/>
      <c r="I18" s="2"/>
      <c r="J18" s="2"/>
      <c r="K18" s="418"/>
      <c r="L18" s="408"/>
      <c r="M18" s="408"/>
      <c r="N18" s="408"/>
      <c r="O18" s="408"/>
      <c r="P18" s="365"/>
      <c r="Q18" s="365"/>
      <c r="R18" s="365"/>
      <c r="S18" s="365"/>
      <c r="T18" s="365"/>
      <c r="U18" s="403"/>
      <c r="V18" s="403"/>
      <c r="W18" s="365"/>
      <c r="X18" s="534" t="s">
        <v>14</v>
      </c>
      <c r="Y18" s="529"/>
      <c r="Z18" s="529"/>
      <c r="AA18" s="529"/>
      <c r="AB18" s="529"/>
      <c r="AC18" s="529"/>
      <c r="AD18" s="529"/>
      <c r="AE18" s="529"/>
      <c r="AF18" s="403"/>
      <c r="AG18" s="403"/>
      <c r="AH18" s="403"/>
      <c r="AI18" s="29" t="str">
        <f>$L$15</f>
        <v>aa</v>
      </c>
      <c r="AJ18" s="5"/>
      <c r="AK18" s="5"/>
      <c r="AL18" s="5"/>
      <c r="AM18" s="5"/>
      <c r="AN18" s="5"/>
      <c r="AO18" s="6">
        <f>IF(AJ18&gt;AJ19,1,0)+IF(AK18&gt;AK19,1,0)+IF(AL18&gt;AL19,1,0)+IF(AM18&gt;AM19,1,0)+IF(AN18&gt;AN19,1,0)</f>
        <v>0</v>
      </c>
      <c r="AP18" s="429"/>
    </row>
    <row r="19" spans="1:43" s="3" customFormat="1" ht="34.950000000000003" customHeight="1" thickTop="1" thickBot="1" x14ac:dyDescent="0.3">
      <c r="A19" s="327"/>
      <c r="B19" s="2"/>
      <c r="C19" s="2"/>
      <c r="D19" s="2"/>
      <c r="E19" s="2"/>
      <c r="F19" s="2"/>
      <c r="G19" s="2"/>
      <c r="H19" s="2"/>
      <c r="I19" s="2"/>
      <c r="J19" s="2"/>
      <c r="K19" s="418" t="s">
        <v>15</v>
      </c>
      <c r="L19" s="518" t="s">
        <v>21</v>
      </c>
      <c r="M19" s="519"/>
      <c r="N19" s="519"/>
      <c r="O19" s="519"/>
      <c r="P19" s="519"/>
      <c r="Q19" s="519"/>
      <c r="R19" s="520"/>
      <c r="S19" s="408"/>
      <c r="T19" s="408"/>
      <c r="U19" s="408"/>
      <c r="V19" s="408"/>
      <c r="W19" s="365"/>
      <c r="X19" s="535" t="str">
        <f>$J$11</f>
        <v>cc</v>
      </c>
      <c r="Y19" s="536"/>
      <c r="Z19" s="536"/>
      <c r="AA19" s="536"/>
      <c r="AB19" s="536"/>
      <c r="AC19" s="536"/>
      <c r="AD19" s="536"/>
      <c r="AE19" s="537"/>
      <c r="AF19" s="365"/>
      <c r="AG19" s="365"/>
      <c r="AH19" s="409"/>
      <c r="AI19" s="7" t="str">
        <f>$L$21</f>
        <v>dd</v>
      </c>
      <c r="AJ19" s="8"/>
      <c r="AK19" s="8"/>
      <c r="AL19" s="8"/>
      <c r="AM19" s="8"/>
      <c r="AN19" s="8"/>
      <c r="AO19" s="9">
        <f>IF(AJ19&gt;AJ18,1,0)+IF(AK19&gt;AK18,1,0)+IF(AL19&gt;AL18,1,0)+IF(AM19&gt;AM18,1,0)+IF(AN19&gt;AN18,1,0)</f>
        <v>0</v>
      </c>
      <c r="AP19" s="429"/>
    </row>
    <row r="20" spans="1:43" s="3" customFormat="1" ht="34.950000000000003" customHeight="1" thickTop="1" thickBot="1" x14ac:dyDescent="0.45">
      <c r="A20" s="327"/>
      <c r="B20" s="2"/>
      <c r="C20" s="2"/>
      <c r="D20" s="2"/>
      <c r="E20" s="2"/>
      <c r="F20" s="2"/>
      <c r="G20" s="2"/>
      <c r="H20" s="2"/>
      <c r="I20" s="2"/>
      <c r="J20" s="2"/>
      <c r="K20" s="418"/>
      <c r="L20" s="111"/>
      <c r="M20" s="111"/>
      <c r="N20" s="111"/>
      <c r="O20" s="111"/>
      <c r="P20" s="365"/>
      <c r="Q20" s="365"/>
      <c r="R20" s="401"/>
      <c r="S20" s="408"/>
      <c r="T20" s="408"/>
      <c r="U20" s="408"/>
      <c r="V20" s="408"/>
      <c r="W20" s="365"/>
      <c r="X20" s="534" t="s">
        <v>16</v>
      </c>
      <c r="Y20" s="534"/>
      <c r="Z20" s="534"/>
      <c r="AA20" s="534"/>
      <c r="AB20" s="534"/>
      <c r="AC20" s="534"/>
      <c r="AD20" s="534"/>
      <c r="AE20" s="534"/>
      <c r="AF20" s="365"/>
      <c r="AG20" s="365"/>
      <c r="AH20" s="365"/>
      <c r="AI20" s="365"/>
      <c r="AJ20" s="365"/>
      <c r="AK20" s="365"/>
      <c r="AL20" s="365"/>
      <c r="AM20" s="365"/>
      <c r="AN20" s="365"/>
      <c r="AO20" s="365"/>
      <c r="AP20" s="429"/>
      <c r="AQ20" s="430"/>
    </row>
    <row r="21" spans="1:43" s="3" customFormat="1" ht="34.950000000000003" customHeight="1" thickTop="1" thickBot="1" x14ac:dyDescent="0.3">
      <c r="A21" s="327"/>
      <c r="B21" s="2"/>
      <c r="C21" s="2"/>
      <c r="D21" s="2"/>
      <c r="E21" s="2"/>
      <c r="F21" s="2"/>
      <c r="G21" s="2"/>
      <c r="H21" s="2"/>
      <c r="I21" s="2"/>
      <c r="J21" s="2"/>
      <c r="K21" s="418" t="s">
        <v>17</v>
      </c>
      <c r="L21" s="518" t="s">
        <v>23</v>
      </c>
      <c r="M21" s="519"/>
      <c r="N21" s="519"/>
      <c r="O21" s="519"/>
      <c r="P21" s="519"/>
      <c r="Q21" s="519"/>
      <c r="R21" s="520"/>
      <c r="S21" s="365"/>
      <c r="T21" s="365"/>
      <c r="U21" s="365"/>
      <c r="V21" s="365"/>
      <c r="W21" s="365"/>
      <c r="X21" s="535" t="str">
        <f>$J$12</f>
        <v>dd</v>
      </c>
      <c r="Y21" s="536"/>
      <c r="Z21" s="536"/>
      <c r="AA21" s="536"/>
      <c r="AB21" s="536"/>
      <c r="AC21" s="536"/>
      <c r="AD21" s="536"/>
      <c r="AE21" s="537"/>
      <c r="AF21" s="365"/>
      <c r="AG21" s="365"/>
      <c r="AH21" s="409"/>
      <c r="AI21" s="29" t="str">
        <f>$L$17</f>
        <v>bb</v>
      </c>
      <c r="AJ21" s="5"/>
      <c r="AK21" s="5"/>
      <c r="AL21" s="5"/>
      <c r="AM21" s="5"/>
      <c r="AN21" s="5"/>
      <c r="AO21" s="6">
        <f>IF(AJ21&gt;AJ22,1,0)+IF(AK21&gt;AK22,1,0)+IF(AL21&gt;AL22,1,0)+IF(AM21&gt;AM22,1,0)+IF(AN21&gt;AN22,1,0)</f>
        <v>0</v>
      </c>
      <c r="AP21" s="429"/>
    </row>
    <row r="22" spans="1:43" s="3" customFormat="1" ht="34.950000000000003" customHeight="1" thickTop="1" thickBot="1" x14ac:dyDescent="0.35">
      <c r="A22" s="327"/>
      <c r="B22" s="365"/>
      <c r="C22" s="365"/>
      <c r="D22" s="365"/>
      <c r="E22" s="365"/>
      <c r="F22" s="365"/>
      <c r="G22" s="365"/>
      <c r="H22" s="365"/>
      <c r="I22" s="365"/>
      <c r="J22" s="365"/>
      <c r="K22" s="111"/>
      <c r="L22" s="111"/>
      <c r="M22" s="111"/>
      <c r="N22" s="111"/>
      <c r="O22" s="111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424"/>
      <c r="AA22" s="424"/>
      <c r="AB22" s="424"/>
      <c r="AC22" s="424"/>
      <c r="AD22" s="365"/>
      <c r="AE22" s="365"/>
      <c r="AF22" s="365"/>
      <c r="AG22" s="365"/>
      <c r="AH22" s="365"/>
      <c r="AI22" s="7" t="str">
        <f>$L$19</f>
        <v>cc</v>
      </c>
      <c r="AJ22" s="8"/>
      <c r="AK22" s="8"/>
      <c r="AL22" s="8"/>
      <c r="AM22" s="8"/>
      <c r="AN22" s="8"/>
      <c r="AO22" s="9">
        <f>IF(AJ22&gt;AJ21,1,0)+IF(AK22&gt;AK21,1,0)+IF(AL22&gt;AL21,1,0)+IF(AM22&gt;AM21,1,0)+IF(AN22&gt;AN21,1,0)</f>
        <v>0</v>
      </c>
      <c r="AP22" s="429"/>
    </row>
    <row r="23" spans="1:43" ht="34.950000000000003" customHeight="1" thickBot="1" x14ac:dyDescent="0.35">
      <c r="A23" s="432"/>
      <c r="B23" s="111"/>
      <c r="C23" s="111"/>
      <c r="D23" s="111"/>
      <c r="E23" s="111"/>
      <c r="F23" s="111"/>
      <c r="G23" s="111"/>
      <c r="H23" s="111"/>
      <c r="I23" s="111"/>
      <c r="J23" s="111"/>
      <c r="K23" s="516" t="s">
        <v>98</v>
      </c>
      <c r="L23" s="517"/>
      <c r="M23" s="517"/>
      <c r="N23" s="517"/>
      <c r="O23" s="517"/>
      <c r="P23" s="517"/>
      <c r="Q23" s="421"/>
      <c r="R23" s="523"/>
      <c r="S23" s="523"/>
      <c r="T23" s="523"/>
      <c r="U23" s="523"/>
      <c r="V23" s="523"/>
      <c r="W23" s="425"/>
      <c r="X23" s="432"/>
      <c r="Y23" s="413"/>
      <c r="Z23" s="524"/>
      <c r="AA23" s="525"/>
      <c r="AB23" s="525"/>
      <c r="AC23" s="525"/>
      <c r="AD23" s="525"/>
      <c r="AE23" s="496"/>
      <c r="AF23" s="496"/>
      <c r="AG23" s="496"/>
      <c r="AH23" s="523"/>
      <c r="AI23" s="523"/>
      <c r="AJ23" s="523"/>
      <c r="AK23" s="523"/>
      <c r="AL23" s="523"/>
      <c r="AM23" s="523"/>
      <c r="AN23" s="523"/>
      <c r="AO23" s="533"/>
      <c r="AP23" s="497"/>
    </row>
  </sheetData>
  <mergeCells count="30">
    <mergeCell ref="K23:P23"/>
    <mergeCell ref="L2:AI2"/>
    <mergeCell ref="AJ4:AJ5"/>
    <mergeCell ref="AM4:AM5"/>
    <mergeCell ref="X21:AE21"/>
    <mergeCell ref="X14:AE14"/>
    <mergeCell ref="X16:AE16"/>
    <mergeCell ref="X18:AE18"/>
    <mergeCell ref="AK4:AK5"/>
    <mergeCell ref="AL4:AL5"/>
    <mergeCell ref="AN4:AN5"/>
    <mergeCell ref="R23:V23"/>
    <mergeCell ref="Z23:AD23"/>
    <mergeCell ref="L6:N8"/>
    <mergeCell ref="O6:Q8"/>
    <mergeCell ref="AA8:AC8"/>
    <mergeCell ref="AD8:AF8"/>
    <mergeCell ref="X15:AE15"/>
    <mergeCell ref="X17:AE17"/>
    <mergeCell ref="X19:AE19"/>
    <mergeCell ref="AO4:AO5"/>
    <mergeCell ref="AH23:AO23"/>
    <mergeCell ref="R6:T8"/>
    <mergeCell ref="U6:W8"/>
    <mergeCell ref="L15:R15"/>
    <mergeCell ref="X8:Z8"/>
    <mergeCell ref="L17:R17"/>
    <mergeCell ref="L19:R19"/>
    <mergeCell ref="L21:R21"/>
    <mergeCell ref="X20:AE20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4"/>
  <sheetViews>
    <sheetView showGridLines="0" zoomScale="55" workbookViewId="0">
      <selection activeCell="AK20" sqref="AK20"/>
    </sheetView>
  </sheetViews>
  <sheetFormatPr baseColWidth="10" defaultRowHeight="13.2" x14ac:dyDescent="0.25"/>
  <cols>
    <col min="1" max="1" width="5.6640625" customWidth="1"/>
    <col min="2" max="2" width="14.6640625" hidden="1" customWidth="1"/>
    <col min="3" max="3" width="6.6640625" hidden="1" customWidth="1"/>
    <col min="4" max="4" width="22.6640625" hidden="1" customWidth="1"/>
    <col min="5" max="7" width="6.6640625" hidden="1" customWidth="1"/>
    <col min="8" max="8" width="14.6640625" hidden="1" customWidth="1"/>
    <col min="9" max="9" width="6.6640625" hidden="1" customWidth="1"/>
    <col min="10" max="10" width="22.6640625" hidden="1" customWidth="1"/>
    <col min="11" max="11" width="22.6640625" customWidth="1"/>
    <col min="12" max="12" width="4.6640625" customWidth="1"/>
    <col min="13" max="13" width="1.6640625" customWidth="1"/>
    <col min="14" max="15" width="4.6640625" customWidth="1"/>
    <col min="16" max="16" width="1.6640625" customWidth="1"/>
    <col min="17" max="18" width="4.6640625" customWidth="1"/>
    <col min="19" max="19" width="1.6640625" customWidth="1"/>
    <col min="20" max="21" width="4.6640625" customWidth="1"/>
    <col min="22" max="22" width="1.6640625" customWidth="1"/>
    <col min="23" max="24" width="4.6640625" customWidth="1"/>
    <col min="25" max="25" width="1.6640625" customWidth="1"/>
    <col min="26" max="26" width="4.6640625" customWidth="1"/>
    <col min="27" max="27" width="6.6640625" customWidth="1"/>
    <col min="28" max="28" width="1.6640625" customWidth="1"/>
    <col min="29" max="29" width="6.6640625" customWidth="1"/>
    <col min="30" max="30" width="5.6640625" customWidth="1"/>
    <col min="31" max="31" width="1.6640625" customWidth="1"/>
    <col min="32" max="33" width="5.6640625" customWidth="1"/>
    <col min="34" max="34" width="1.6640625" customWidth="1"/>
    <col min="35" max="35" width="5.6640625" customWidth="1"/>
    <col min="36" max="36" width="7.6640625" customWidth="1"/>
    <col min="37" max="37" width="10.88671875" customWidth="1"/>
    <col min="38" max="38" width="27.33203125" customWidth="1"/>
    <col min="39" max="44" width="4.6640625" customWidth="1"/>
    <col min="45" max="45" width="5.6640625" customWidth="1"/>
  </cols>
  <sheetData>
    <row r="1" spans="1:45" ht="15" customHeight="1" x14ac:dyDescent="0.25">
      <c r="A1" s="399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400"/>
      <c r="AL1" s="400"/>
      <c r="AM1" s="400"/>
      <c r="AN1" s="400"/>
      <c r="AO1" s="400"/>
      <c r="AP1" s="400"/>
      <c r="AQ1" s="400"/>
      <c r="AR1" s="400"/>
      <c r="AS1" s="404"/>
    </row>
    <row r="2" spans="1:45" ht="31.8" x14ac:dyDescent="0.25">
      <c r="A2" s="399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541" t="s">
        <v>91</v>
      </c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3"/>
      <c r="AM2" s="332"/>
      <c r="AN2" s="332"/>
      <c r="AO2" s="332"/>
      <c r="AP2" s="332"/>
      <c r="AQ2" s="332"/>
      <c r="AR2" s="405"/>
      <c r="AS2" s="428"/>
    </row>
    <row r="3" spans="1:45" ht="34.950000000000003" customHeight="1" x14ac:dyDescent="0.25">
      <c r="A3" s="399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365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502" t="s">
        <v>1</v>
      </c>
      <c r="AN3" s="502" t="s">
        <v>2</v>
      </c>
      <c r="AO3" s="502" t="s">
        <v>3</v>
      </c>
      <c r="AP3" s="502" t="s">
        <v>39</v>
      </c>
      <c r="AQ3" s="502" t="s">
        <v>40</v>
      </c>
      <c r="AR3" s="502" t="s">
        <v>4</v>
      </c>
      <c r="AS3" s="428"/>
    </row>
    <row r="4" spans="1:45" ht="34.950000000000003" customHeight="1" x14ac:dyDescent="0.25">
      <c r="A4" s="399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407"/>
      <c r="M4" s="407"/>
      <c r="N4" s="407"/>
      <c r="O4" s="407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503"/>
      <c r="AN4" s="503"/>
      <c r="AO4" s="503"/>
      <c r="AP4" s="503"/>
      <c r="AQ4" s="503"/>
      <c r="AR4" s="503"/>
      <c r="AS4" s="428"/>
    </row>
    <row r="5" spans="1:45" ht="34.950000000000003" customHeight="1" x14ac:dyDescent="0.25">
      <c r="A5" s="399"/>
      <c r="B5" s="111"/>
      <c r="C5" s="111"/>
      <c r="D5" s="111"/>
      <c r="E5" s="111"/>
      <c r="F5" s="111"/>
      <c r="G5" s="111"/>
      <c r="H5" s="111"/>
      <c r="I5" s="111"/>
      <c r="J5" s="111"/>
      <c r="K5" s="401"/>
      <c r="L5" s="408"/>
      <c r="M5" s="408"/>
      <c r="N5" s="408"/>
      <c r="O5" s="408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4" t="str">
        <f>$L$16</f>
        <v>aa</v>
      </c>
      <c r="AM5" s="487"/>
      <c r="AN5" s="487"/>
      <c r="AO5" s="487"/>
      <c r="AP5" s="487"/>
      <c r="AQ5" s="487"/>
      <c r="AR5" s="6">
        <f>IF(AM5&gt;AM6,1,0)+IF(AN5&gt;AN6,1,0)+IF(AO5&gt;AO6,1,0)+IF(AP5&gt;AP6,1,0)+IF(AQ5&gt;AQ6,1,0)</f>
        <v>0</v>
      </c>
      <c r="AS5" s="428"/>
    </row>
    <row r="6" spans="1:45" s="3" customFormat="1" ht="34.950000000000003" customHeight="1" thickBot="1" x14ac:dyDescent="0.3">
      <c r="A6" s="327"/>
      <c r="B6" s="365"/>
      <c r="C6" s="365"/>
      <c r="D6" s="365"/>
      <c r="E6" s="365"/>
      <c r="F6" s="365"/>
      <c r="G6" s="365"/>
      <c r="H6" s="365"/>
      <c r="I6" s="365"/>
      <c r="J6" s="365"/>
      <c r="K6" s="401"/>
      <c r="L6" s="504" t="str">
        <f>$L$16</f>
        <v>aa</v>
      </c>
      <c r="M6" s="505"/>
      <c r="N6" s="506"/>
      <c r="O6" s="504" t="str">
        <f>$L$18</f>
        <v>bb</v>
      </c>
      <c r="P6" s="505"/>
      <c r="Q6" s="506"/>
      <c r="R6" s="504" t="str">
        <f>$L$20</f>
        <v>cc</v>
      </c>
      <c r="S6" s="505"/>
      <c r="T6" s="506"/>
      <c r="U6" s="504" t="str">
        <f>$L$22</f>
        <v>dd</v>
      </c>
      <c r="V6" s="505"/>
      <c r="W6" s="506"/>
      <c r="X6" s="504" t="str">
        <f>$L$24</f>
        <v>ee</v>
      </c>
      <c r="Y6" s="505"/>
      <c r="Z6" s="506"/>
      <c r="AA6" s="365"/>
      <c r="AB6" s="365"/>
      <c r="AC6" s="407"/>
      <c r="AD6" s="407"/>
      <c r="AE6" s="407"/>
      <c r="AF6" s="111"/>
      <c r="AG6" s="111"/>
      <c r="AH6" s="111"/>
      <c r="AI6" s="111"/>
      <c r="AJ6" s="111"/>
      <c r="AK6" s="409"/>
      <c r="AL6" s="7" t="str">
        <f>$L$18</f>
        <v>bb</v>
      </c>
      <c r="AM6" s="488"/>
      <c r="AN6" s="488"/>
      <c r="AO6" s="488"/>
      <c r="AP6" s="488"/>
      <c r="AQ6" s="488"/>
      <c r="AR6" s="9">
        <f>IF(AM6&gt;AM5,1,0)+IF(AN6&gt;AN5,1,0)+IF(AO6&gt;AO5,1,0)+IF(AP6&gt;AP5,1,0)+IF(AQ6&gt;AQ5,1,0)</f>
        <v>0</v>
      </c>
      <c r="AS6" s="429"/>
    </row>
    <row r="7" spans="1:45" s="3" customFormat="1" ht="34.950000000000003" customHeight="1" x14ac:dyDescent="0.25">
      <c r="A7" s="327"/>
      <c r="B7" s="365"/>
      <c r="C7" s="365"/>
      <c r="D7" s="365"/>
      <c r="E7" s="365"/>
      <c r="F7" s="365"/>
      <c r="G7" s="365"/>
      <c r="H7" s="365"/>
      <c r="I7" s="365"/>
      <c r="J7" s="365"/>
      <c r="K7" s="111"/>
      <c r="L7" s="507"/>
      <c r="M7" s="508"/>
      <c r="N7" s="509"/>
      <c r="O7" s="507"/>
      <c r="P7" s="508"/>
      <c r="Q7" s="509"/>
      <c r="R7" s="507"/>
      <c r="S7" s="508"/>
      <c r="T7" s="509"/>
      <c r="U7" s="507"/>
      <c r="V7" s="508"/>
      <c r="W7" s="509"/>
      <c r="X7" s="507"/>
      <c r="Y7" s="508"/>
      <c r="Z7" s="509"/>
      <c r="AA7" s="365"/>
      <c r="AB7" s="365"/>
      <c r="AC7" s="407"/>
      <c r="AD7" s="407"/>
      <c r="AE7" s="407"/>
      <c r="AF7" s="407"/>
      <c r="AG7" s="365"/>
      <c r="AH7" s="365"/>
      <c r="AI7" s="365"/>
      <c r="AJ7" s="365"/>
      <c r="AK7" s="409"/>
      <c r="AL7" s="111"/>
      <c r="AM7" s="493"/>
      <c r="AN7" s="493"/>
      <c r="AO7" s="493"/>
      <c r="AP7" s="493"/>
      <c r="AQ7" s="493"/>
      <c r="AR7" s="111"/>
      <c r="AS7" s="429"/>
    </row>
    <row r="8" spans="1:45" s="3" customFormat="1" ht="34.950000000000003" customHeight="1" thickBot="1" x14ac:dyDescent="0.3">
      <c r="A8" s="327"/>
      <c r="B8" s="402" t="s">
        <v>5</v>
      </c>
      <c r="C8" s="402"/>
      <c r="D8" s="402"/>
      <c r="E8" s="402"/>
      <c r="F8" s="402"/>
      <c r="G8" s="402"/>
      <c r="H8" s="402"/>
      <c r="I8" s="402"/>
      <c r="J8" s="403"/>
      <c r="K8" s="111"/>
      <c r="L8" s="552"/>
      <c r="M8" s="553"/>
      <c r="N8" s="554"/>
      <c r="O8" s="552"/>
      <c r="P8" s="553"/>
      <c r="Q8" s="554"/>
      <c r="R8" s="552"/>
      <c r="S8" s="553"/>
      <c r="T8" s="554"/>
      <c r="U8" s="552"/>
      <c r="V8" s="553"/>
      <c r="W8" s="554"/>
      <c r="X8" s="552"/>
      <c r="Y8" s="553"/>
      <c r="Z8" s="554"/>
      <c r="AA8" s="521" t="s">
        <v>6</v>
      </c>
      <c r="AB8" s="522"/>
      <c r="AC8" s="522"/>
      <c r="AD8" s="510" t="s">
        <v>4</v>
      </c>
      <c r="AE8" s="511"/>
      <c r="AF8" s="512"/>
      <c r="AG8" s="513" t="s">
        <v>7</v>
      </c>
      <c r="AH8" s="514"/>
      <c r="AI8" s="515"/>
      <c r="AJ8" s="10" t="s">
        <v>8</v>
      </c>
      <c r="AK8" s="111"/>
      <c r="AL8" s="29" t="str">
        <f>$L$20</f>
        <v>cc</v>
      </c>
      <c r="AM8" s="487"/>
      <c r="AN8" s="487"/>
      <c r="AO8" s="487"/>
      <c r="AP8" s="487"/>
      <c r="AQ8" s="487"/>
      <c r="AR8" s="6">
        <f>IF(AM8&gt;AM9,1,0)+IF(AN8&gt;AN9,1,0)+IF(AO8&gt;AO9,1,0)+IF(AP8&gt;AP9,1,0)+IF(AQ8&gt;AQ9,1,0)</f>
        <v>0</v>
      </c>
      <c r="AS8" s="429"/>
    </row>
    <row r="9" spans="1:45" s="3" customFormat="1" ht="34.950000000000003" customHeight="1" thickTop="1" thickBot="1" x14ac:dyDescent="0.3">
      <c r="A9" s="327"/>
      <c r="B9" s="71">
        <f>IF(K9="","-",RANK(G9,$G$9:$G$13,0)+RANK(F9,$F$9:$F$13,0)%+RANK(E9,$E$9:$E$13,0)%%+ROW()%%%)</f>
        <v>1.0101089999999999</v>
      </c>
      <c r="C9" s="72">
        <f>IF(B9="","",RANK(B9,$B$9:$B$13,1))</f>
        <v>1</v>
      </c>
      <c r="D9" s="73" t="str">
        <f>$L$16</f>
        <v>aa</v>
      </c>
      <c r="E9" s="74">
        <f>SUM(AA9-AC9)</f>
        <v>0</v>
      </c>
      <c r="F9" s="74">
        <f>SUM(AD9-AF9)</f>
        <v>0</v>
      </c>
      <c r="G9" s="75">
        <f>SUM(AG9-AI9)</f>
        <v>0</v>
      </c>
      <c r="H9" s="76">
        <f>SMALL($B$9:$B$13,1)</f>
        <v>1.0101089999999999</v>
      </c>
      <c r="I9" s="72">
        <f>IF(H9="","",RANK(H9,$H$9:$H$13,1))</f>
        <v>1</v>
      </c>
      <c r="J9" s="85" t="str">
        <f>INDEX($D$9:$D$13,MATCH(H9,$B$9:$B$13,0),1)</f>
        <v>aa</v>
      </c>
      <c r="K9" s="6" t="str">
        <f>$L$16</f>
        <v>aa</v>
      </c>
      <c r="L9" s="103"/>
      <c r="M9" s="103"/>
      <c r="N9" s="104"/>
      <c r="O9" s="105" t="str">
        <f>IF($AR$5+$AR$6&gt;0,$AR$5,"")</f>
        <v/>
      </c>
      <c r="P9" s="106" t="s">
        <v>9</v>
      </c>
      <c r="Q9" s="107" t="str">
        <f>IF($AR$5+$AR$6&gt;0,$AR$6,"")</f>
        <v/>
      </c>
      <c r="R9" s="105" t="str">
        <f>IF($AR$26+$AR$27&gt;0,$AR$26,"")</f>
        <v/>
      </c>
      <c r="S9" s="106" t="s">
        <v>9</v>
      </c>
      <c r="T9" s="107" t="str">
        <f>IF($AR$26+$AR$27&gt;0,$AR$27,"")</f>
        <v/>
      </c>
      <c r="U9" s="105" t="str">
        <f>IF($AR$17+$AR$18&gt;0,$AR$17,"")</f>
        <v/>
      </c>
      <c r="V9" s="108" t="s">
        <v>9</v>
      </c>
      <c r="W9" s="107" t="str">
        <f>IF($AR$17+$AR$18&gt;0,$AR$18,"")</f>
        <v/>
      </c>
      <c r="X9" s="105" t="str">
        <f>IF($AR$11+$AR$12&gt;0,$AR$11,"")</f>
        <v/>
      </c>
      <c r="Y9" s="106" t="s">
        <v>9</v>
      </c>
      <c r="Z9" s="109" t="str">
        <f>IF($AR$11+$AR$12&gt;0,$AR$12,"")</f>
        <v/>
      </c>
      <c r="AA9" s="20">
        <f>SUM(AM5:AQ5)+SUM(AM11:AQ11)+SUM(AM17:AQ17)+SUM(AM26:AQ26)</f>
        <v>0</v>
      </c>
      <c r="AB9" s="21" t="s">
        <v>9</v>
      </c>
      <c r="AC9" s="22">
        <f>SUM(AM6:AQ6)+SUM(AM12:AQ12)+SUM(AM18:AQ18)+SUM(AM27:AQ27)</f>
        <v>0</v>
      </c>
      <c r="AD9" s="23">
        <f>SUM($O$9,$R$9,$U$9,$X$9)</f>
        <v>0</v>
      </c>
      <c r="AE9" s="24" t="s">
        <v>9</v>
      </c>
      <c r="AF9" s="99">
        <f>SUM($Q$9,$T$9,$W$9,$Z$9)</f>
        <v>0</v>
      </c>
      <c r="AG9" s="26">
        <f>IF($O$9&gt;$Q$9,1,0)+IF($R$9&gt;$T$9,1,0)+IF($U$9&gt;$W$9,1,0)+IF($X$9&gt;$Z$9,1,0)</f>
        <v>0</v>
      </c>
      <c r="AH9" s="27" t="s">
        <v>9</v>
      </c>
      <c r="AI9" s="28">
        <f>IF($Q$9&gt;$O$9,1,0)+IF($T$9&gt;$R$9,1,0)+IF($W$9&gt;$U$9,1,0)+IF($Z$9&gt;$X$9,1,0)</f>
        <v>0</v>
      </c>
      <c r="AJ9" s="82">
        <f>IF(B9="","",RANK(B9,$B$9:$B$13,1))</f>
        <v>1</v>
      </c>
      <c r="AK9" s="409"/>
      <c r="AL9" s="7" t="str">
        <f>$L$22</f>
        <v>dd</v>
      </c>
      <c r="AM9" s="488"/>
      <c r="AN9" s="488"/>
      <c r="AO9" s="488"/>
      <c r="AP9" s="488"/>
      <c r="AQ9" s="488"/>
      <c r="AR9" s="9">
        <f>IF(AM9&gt;AM8,1,0)+IF(AN9&gt;AN8,1,0)+IF(AO9&gt;AO8,1,0)+IF(AP9&gt;AP8,1,0)+IF(AQ9&gt;AQ8,1,0)</f>
        <v>0</v>
      </c>
      <c r="AS9" s="429"/>
    </row>
    <row r="10" spans="1:45" s="3" customFormat="1" ht="34.950000000000003" customHeight="1" x14ac:dyDescent="0.25">
      <c r="A10" s="327"/>
      <c r="B10" s="71">
        <f>IF(K10="","-",RANK(G10,$G$9:$G$13,0)+RANK(F10,$F$9:$F$13,0)%+RANK(E10,$E$9:$E$13,0)%%+ROW()%%%)</f>
        <v>1.0101100000000001</v>
      </c>
      <c r="C10" s="72">
        <f>IF(B10="","",RANK(B10,$B$9:$B$13,1))</f>
        <v>2</v>
      </c>
      <c r="D10" s="73" t="str">
        <f>$L$18</f>
        <v>bb</v>
      </c>
      <c r="E10" s="74">
        <f>SUM(AA10-AC10)</f>
        <v>0</v>
      </c>
      <c r="F10" s="74">
        <f>SUM(AD10-AF10)</f>
        <v>0</v>
      </c>
      <c r="G10" s="75">
        <f>SUM(AG10-AI10)</f>
        <v>0</v>
      </c>
      <c r="H10" s="76">
        <f>SMALL($B$9:$B$13,2)</f>
        <v>1.0101100000000001</v>
      </c>
      <c r="I10" s="72">
        <f>IF(H10="","",RANK(H10,$H$9:$H$13,1))</f>
        <v>2</v>
      </c>
      <c r="J10" s="85" t="str">
        <f>INDEX($D$9:$D$13,MATCH(H10,$B$9:$B$13,0),1)</f>
        <v>bb</v>
      </c>
      <c r="K10" s="6" t="str">
        <f>$L$18</f>
        <v>bb</v>
      </c>
      <c r="L10" s="45" t="str">
        <f>IF($AR$5+$AR$6&gt;0,$AR$6,"")</f>
        <v/>
      </c>
      <c r="M10" s="31" t="s">
        <v>9</v>
      </c>
      <c r="N10" s="32" t="str">
        <f>IF($AR$5+$AR$6&gt;0,$AR$5,"")</f>
        <v/>
      </c>
      <c r="O10" s="46"/>
      <c r="P10" s="47"/>
      <c r="Q10" s="48"/>
      <c r="R10" s="34" t="str">
        <f>IF($AR$14+$AR$15&gt;0,$AR$14,"")</f>
        <v/>
      </c>
      <c r="S10" s="31" t="s">
        <v>9</v>
      </c>
      <c r="T10" s="32" t="str">
        <f>IF($AR$14+$AR$15&gt;0,$AR$15,"")</f>
        <v/>
      </c>
      <c r="U10" s="34" t="str">
        <f>IF($AR$29+$AR$30&gt;0,$AR$29,"")</f>
        <v/>
      </c>
      <c r="V10" s="96" t="s">
        <v>9</v>
      </c>
      <c r="W10" s="32" t="str">
        <f>IF($AR$29+$AR$30&gt;0,$AR$30,"")</f>
        <v/>
      </c>
      <c r="X10" s="34" t="str">
        <f>IF($AR$20+$AR$21&gt;0,$AR$20,"")</f>
        <v/>
      </c>
      <c r="Y10" s="31" t="s">
        <v>9</v>
      </c>
      <c r="Z10" s="45" t="str">
        <f>IF($AR$20+$AR$21&gt;0,$AR$21,"")</f>
        <v/>
      </c>
      <c r="AA10" s="49">
        <f>SUM(AM6:AQ6)+SUM(AM14:AQ14)+SUM(AM20:AQ20)+SUM(AM29:AQ29)</f>
        <v>0</v>
      </c>
      <c r="AB10" s="50" t="s">
        <v>9</v>
      </c>
      <c r="AC10" s="51">
        <f>SUM(AM5:AQ5)+SUM(AM15:AQ15)+SUM(AM21:AQ21)+SUM(AM30:AQ30)</f>
        <v>0</v>
      </c>
      <c r="AD10" s="39">
        <f>SUM($L$10,$R$10,$U$10,$X$10)</f>
        <v>0</v>
      </c>
      <c r="AE10" s="100" t="s">
        <v>9</v>
      </c>
      <c r="AF10" s="101">
        <f>SUM($N$10,$T$10,$W$10,$Z$10)</f>
        <v>0</v>
      </c>
      <c r="AG10" s="42">
        <f>IF($L$10&gt;$N$10,1,0)+IF($R$10&gt;$T$10,1,0)+IF($U$10&gt;$W$10,1,0)+IF($X$10&gt;$Z$10,1,0)</f>
        <v>0</v>
      </c>
      <c r="AH10" s="43" t="s">
        <v>9</v>
      </c>
      <c r="AI10" s="44">
        <f>IF($N$10&gt;$L$10,1,0)+IF($T$10&gt;$R$10,1,0)+IF($W$10&gt;$U$10,1,0)+IF($Z$10&gt;$X$10,1,0)</f>
        <v>0</v>
      </c>
      <c r="AJ10" s="83">
        <f>IF(B10="","",RANK(B10,$B$9:$B$13,1))</f>
        <v>2</v>
      </c>
      <c r="AK10" s="365"/>
      <c r="AL10" s="409"/>
      <c r="AM10" s="495"/>
      <c r="AN10" s="495"/>
      <c r="AO10" s="495"/>
      <c r="AP10" s="495"/>
      <c r="AQ10" s="495"/>
      <c r="AR10" s="412"/>
      <c r="AS10" s="429"/>
    </row>
    <row r="11" spans="1:45" s="3" customFormat="1" ht="34.950000000000003" customHeight="1" x14ac:dyDescent="0.25">
      <c r="A11" s="327"/>
      <c r="B11" s="71">
        <f>IF(K11="","-",RANK(G11,$G$9:$G$13,0)+RANK(F11,$F$9:$F$13,0)%+RANK(E11,$E$9:$E$13,0)%%+ROW()%%%)</f>
        <v>1.010111</v>
      </c>
      <c r="C11" s="72">
        <f>IF(B11="","",RANK(B11,$B$9:$B$13,1))</f>
        <v>3</v>
      </c>
      <c r="D11" s="73" t="str">
        <f>$L$20</f>
        <v>cc</v>
      </c>
      <c r="E11" s="74">
        <f>SUM(AA11-AC11)</f>
        <v>0</v>
      </c>
      <c r="F11" s="74">
        <f>SUM(AD11-AF11)</f>
        <v>0</v>
      </c>
      <c r="G11" s="75">
        <f>SUM(AG11-AI11)</f>
        <v>0</v>
      </c>
      <c r="H11" s="76">
        <f>SMALL($B$9:$B$13,3)</f>
        <v>1.010111</v>
      </c>
      <c r="I11" s="72">
        <f>IF(H11="","",RANK(H11,$H$9:$H$13,1))</f>
        <v>3</v>
      </c>
      <c r="J11" s="85" t="str">
        <f>INDEX($D$9:$D$13,MATCH(H11,$B$9:$B$13,0),1)</f>
        <v>cc</v>
      </c>
      <c r="K11" s="6" t="str">
        <f>$L$20</f>
        <v>cc</v>
      </c>
      <c r="L11" s="45" t="str">
        <f>IF($AR$26+$AR$27&gt;0,$AR$27,"")</f>
        <v/>
      </c>
      <c r="M11" s="31" t="s">
        <v>9</v>
      </c>
      <c r="N11" s="32" t="str">
        <f>IF($AR$26+$AR$27&gt;0,$AR$26,"")</f>
        <v/>
      </c>
      <c r="O11" s="34" t="str">
        <f>IF($AR$14+$AR$15&gt;0,$AR$15,"")</f>
        <v/>
      </c>
      <c r="P11" s="31" t="s">
        <v>9</v>
      </c>
      <c r="Q11" s="32" t="str">
        <f>IF($AR$14+$AR$15&gt;0,$AR$14,"")</f>
        <v/>
      </c>
      <c r="R11" s="46"/>
      <c r="S11" s="47"/>
      <c r="T11" s="48"/>
      <c r="U11" s="34" t="str">
        <f>IF($AR$8+$AR$9&gt;0,$AR$8,"")</f>
        <v/>
      </c>
      <c r="V11" s="31" t="s">
        <v>9</v>
      </c>
      <c r="W11" s="32" t="str">
        <f>IF($AR$8+$AR$9&gt;0,$AR$9,"")</f>
        <v/>
      </c>
      <c r="X11" s="34" t="str">
        <f>IF($AR$32+$AR$33&gt;0,$AR$32,"")</f>
        <v/>
      </c>
      <c r="Y11" s="31" t="s">
        <v>9</v>
      </c>
      <c r="Z11" s="45" t="str">
        <f>IF($AR$32+$AR$33&gt;0,$AR$33,"")</f>
        <v/>
      </c>
      <c r="AA11" s="49">
        <f>SUM(AM8:AQ8)+SUM(AM15:AQ15)+SUM(AM27:AQ27)+SUM(AM32:AQ32)</f>
        <v>0</v>
      </c>
      <c r="AB11" s="50" t="s">
        <v>9</v>
      </c>
      <c r="AC11" s="51">
        <f>SUM(AM9:AQ9)+SUM(AM14:AQ14)+SUM(AM26:AQ26)+SUM(AM33:AQ33)</f>
        <v>0</v>
      </c>
      <c r="AD11" s="39">
        <f>SUM($L$11,$O$11,$U$11,$X$11)</f>
        <v>0</v>
      </c>
      <c r="AE11" s="100" t="s">
        <v>9</v>
      </c>
      <c r="AF11" s="101">
        <f>SUM($N$11,$Q$11,$W$11,$Z$11)</f>
        <v>0</v>
      </c>
      <c r="AG11" s="42">
        <f>IF($L$11&gt;$N$11,1,0)+IF($O$11&gt;$Q$11,1,0)+IF($U$11&gt;$W$11,1,0)+IF($X$11&gt;$Z$11,1,0)</f>
        <v>0</v>
      </c>
      <c r="AH11" s="43" t="s">
        <v>9</v>
      </c>
      <c r="AI11" s="44">
        <f>IF($N$11&gt;$L$11,1,0)+IF($Q$11&gt;$O$11,1,0)+IF($W$11&gt;$U$11,1,0)+IF($Z$11&gt;$X$11,1,0)</f>
        <v>0</v>
      </c>
      <c r="AJ11" s="83">
        <f>IF(B11="","",RANK(B11,$B$9:$B$13,1))</f>
        <v>3</v>
      </c>
      <c r="AK11" s="409"/>
      <c r="AL11" s="4" t="str">
        <f>$L$16</f>
        <v>aa</v>
      </c>
      <c r="AM11" s="487"/>
      <c r="AN11" s="487"/>
      <c r="AO11" s="487"/>
      <c r="AP11" s="487"/>
      <c r="AQ11" s="487"/>
      <c r="AR11" s="6">
        <f>IF(AM11&gt;AM12,1,0)+IF(AN11&gt;AN12,1,0)+IF(AO11&gt;AO12,1,0)+IF(AP11&gt;AP12,1,0)+IF(AQ11&gt;AQ12,1,0)</f>
        <v>0</v>
      </c>
      <c r="AS11" s="429"/>
    </row>
    <row r="12" spans="1:45" s="3" customFormat="1" ht="34.950000000000003" customHeight="1" thickBot="1" x14ac:dyDescent="0.3">
      <c r="A12" s="327"/>
      <c r="B12" s="71">
        <f>IF(K12="","-",RANK(G12,$G$9:$G$13,0)+RANK(F12,$F$9:$F$13,0)%+RANK(E12,$E$9:$E$13,0)%%+ROW()%%%)</f>
        <v>1.0101119999999999</v>
      </c>
      <c r="C12" s="72">
        <f>IF(B12="","",RANK(B12,$B$9:$B$13,1))</f>
        <v>4</v>
      </c>
      <c r="D12" s="73" t="str">
        <f>$L$22</f>
        <v>dd</v>
      </c>
      <c r="E12" s="74">
        <f>SUM(AA12-AC12)</f>
        <v>0</v>
      </c>
      <c r="F12" s="74">
        <f>SUM(AD12-AF12)</f>
        <v>0</v>
      </c>
      <c r="G12" s="75">
        <f>SUM(AG12-AI12)</f>
        <v>0</v>
      </c>
      <c r="H12" s="76">
        <f>SMALL($B$9:$B$13,4)</f>
        <v>1.0101119999999999</v>
      </c>
      <c r="I12" s="72">
        <f>IF(H12="","",RANK(H12,$H$9:$H$13,1))</f>
        <v>4</v>
      </c>
      <c r="J12" s="85" t="str">
        <f>INDEX($D$9:$D$13,MATCH(H12,$B$9:$B$13,0),1)</f>
        <v>dd</v>
      </c>
      <c r="K12" s="6" t="str">
        <f>$L$22</f>
        <v>dd</v>
      </c>
      <c r="L12" s="45" t="str">
        <f>IF($AR$17+$AR$18&gt;0,$AR$18,"")</f>
        <v/>
      </c>
      <c r="M12" s="31" t="s">
        <v>9</v>
      </c>
      <c r="N12" s="32" t="str">
        <f>IF($AR$17+$AR$18&gt;0,$AR$17,"")</f>
        <v/>
      </c>
      <c r="O12" s="34" t="str">
        <f>IF($AR$29+$AR$30&gt;0,$AR$30,"")</f>
        <v/>
      </c>
      <c r="P12" s="31" t="s">
        <v>9</v>
      </c>
      <c r="Q12" s="32" t="str">
        <f>IF($AR$29+$AR$30&gt;0,$AR$29,"")</f>
        <v/>
      </c>
      <c r="R12" s="34" t="str">
        <f>IF($AR$8+$AR$9&gt;0,$AR$9,"")</f>
        <v/>
      </c>
      <c r="S12" s="31" t="s">
        <v>9</v>
      </c>
      <c r="T12" s="32" t="str">
        <f>IF($AR$8+$AR$9&gt;0,$AR$8,"")</f>
        <v/>
      </c>
      <c r="U12" s="46"/>
      <c r="V12" s="47"/>
      <c r="W12" s="48"/>
      <c r="X12" s="34" t="str">
        <f>IF($AR$23+$AR$24&gt;0,$AR$23,"")</f>
        <v/>
      </c>
      <c r="Y12" s="31" t="s">
        <v>9</v>
      </c>
      <c r="Z12" s="45" t="str">
        <f>IF($AR$23+$AR$24&gt;0,$AR$24,"")</f>
        <v/>
      </c>
      <c r="AA12" s="49">
        <f>SUM(AM9:AQ9)+SUM(AM18:AQ18)+SUM(AM23:AQ23)+SUM(AM30:AQ30)</f>
        <v>0</v>
      </c>
      <c r="AB12" s="50" t="s">
        <v>9</v>
      </c>
      <c r="AC12" s="51">
        <f>SUM(AM8:AQ8)+SUM(AM17:AQ17)+SUM(AM24:AQ24)+SUM(AM29:AQ29)</f>
        <v>0</v>
      </c>
      <c r="AD12" s="39">
        <f>SUM($L$12,$O$12,$R$12,$X$12)</f>
        <v>0</v>
      </c>
      <c r="AE12" s="100" t="s">
        <v>9</v>
      </c>
      <c r="AF12" s="101">
        <f>SUM($N$12,$Q$12,$T$12,$Z$12)</f>
        <v>0</v>
      </c>
      <c r="AG12" s="42">
        <f>IF($L$12&gt;$N$12,1,0)+IF($O$12&gt;$Q$12,1,0)+IF($R$12&gt;$T$12,1,0)+IF($X$12&gt;$Z$12,1,0)</f>
        <v>0</v>
      </c>
      <c r="AH12" s="43" t="s">
        <v>9</v>
      </c>
      <c r="AI12" s="44">
        <f>IF($N$12&gt;$L$12,1,0)+IF($Q$12&gt;$O$12,1,0)+IF($T$12&gt;$R$12,1,0)+IF($Z$12&gt;$X$12,1,0)</f>
        <v>0</v>
      </c>
      <c r="AJ12" s="83">
        <f>IF(B12="","",RANK(B12,$B$9:$B$13,1))</f>
        <v>4</v>
      </c>
      <c r="AK12" s="409"/>
      <c r="AL12" s="7" t="str">
        <f>$L$24</f>
        <v>ee</v>
      </c>
      <c r="AM12" s="488"/>
      <c r="AN12" s="488"/>
      <c r="AO12" s="488"/>
      <c r="AP12" s="488"/>
      <c r="AQ12" s="488"/>
      <c r="AR12" s="9">
        <f>IF(AM12&gt;AM11,1,0)+IF(AN12&gt;AN11,1,0)+IF(AO12&gt;AO11,1,0)+IF(AP12&gt;AP11,1,0)+IF(AQ12&gt;AQ11,1,0)</f>
        <v>0</v>
      </c>
      <c r="AS12" s="429"/>
    </row>
    <row r="13" spans="1:45" s="3" customFormat="1" ht="34.950000000000003" customHeight="1" thickBot="1" x14ac:dyDescent="0.3">
      <c r="A13" s="327"/>
      <c r="B13" s="77">
        <f>IF(K13="","-",RANK(G13,$G$9:$G$13,0)+RANK(F13,$F$9:$F$13,0)%+RANK(E13,$E$9:$E$13,0)%%+ROW()%%%)</f>
        <v>1.010113</v>
      </c>
      <c r="C13" s="78">
        <f>IF(B13="","",RANK(B13,$B$9:$B$13,1))</f>
        <v>5</v>
      </c>
      <c r="D13" s="73" t="str">
        <f>$L$24</f>
        <v>ee</v>
      </c>
      <c r="E13" s="79">
        <f>SUM(AA13-AC13)</f>
        <v>0</v>
      </c>
      <c r="F13" s="79">
        <f>SUM(AD13-AF13)</f>
        <v>0</v>
      </c>
      <c r="G13" s="80">
        <f>SUM(AG13-AI13)</f>
        <v>0</v>
      </c>
      <c r="H13" s="81">
        <f>SMALL($B$9:$B$13,5)</f>
        <v>1.010113</v>
      </c>
      <c r="I13" s="78">
        <f>IF(H13="","",RANK(H13,$H$9:$H$13,1))</f>
        <v>5</v>
      </c>
      <c r="J13" s="86" t="str">
        <f>INDEX($D$9:$D$13,MATCH(H13,$B$9:$B$13,0),1)</f>
        <v>ee</v>
      </c>
      <c r="K13" s="6" t="str">
        <f>$L$24</f>
        <v>ee</v>
      </c>
      <c r="L13" s="98" t="str">
        <f>IF($AR$11+$AR$12&gt;0,$AR$12,"")</f>
        <v/>
      </c>
      <c r="M13" s="53" t="s">
        <v>9</v>
      </c>
      <c r="N13" s="54" t="str">
        <f>IF($AR$11+$AR$12&gt;0,$AR$11,"")</f>
        <v/>
      </c>
      <c r="O13" s="58" t="str">
        <f>IF($AR$20+$AR$21&gt;0,$AR$21,"")</f>
        <v/>
      </c>
      <c r="P13" s="53" t="s">
        <v>9</v>
      </c>
      <c r="Q13" s="54" t="str">
        <f>IF($AR$20+$AR$21&gt;0,$AR$20,"")</f>
        <v/>
      </c>
      <c r="R13" s="58" t="str">
        <f>IF($AR$32+$AR$33&gt;0,$AR$33,"")</f>
        <v/>
      </c>
      <c r="S13" s="53" t="s">
        <v>9</v>
      </c>
      <c r="T13" s="54" t="str">
        <f>IF($AR$32+$AR$33&gt;0,$AR$32,"")</f>
        <v/>
      </c>
      <c r="U13" s="58" t="str">
        <f>IF($AR$23+$AR$24&gt;0,$AR$24,"")</f>
        <v/>
      </c>
      <c r="V13" s="97" t="s">
        <v>9</v>
      </c>
      <c r="W13" s="54" t="str">
        <f>IF($AR$23+$AR$24&gt;0,$AR$23,"")</f>
        <v/>
      </c>
      <c r="X13" s="87"/>
      <c r="Y13" s="88"/>
      <c r="Z13" s="88"/>
      <c r="AA13" s="61">
        <f>SUM(AM12:AQ12)+SUM(AM21:AQ21)+SUM(AM24:AQ24)+SUM(AM33:AQ33)</f>
        <v>0</v>
      </c>
      <c r="AB13" s="62" t="s">
        <v>9</v>
      </c>
      <c r="AC13" s="63">
        <f>SUM(AM11:AQ11)+SUM(AM20:AQ20)+SUM(AM23:AQ23)+SUM(AM32:AQ32)</f>
        <v>0</v>
      </c>
      <c r="AD13" s="64">
        <f>SUM($L$13,$O$13,$R$13,$U$13)</f>
        <v>0</v>
      </c>
      <c r="AE13" s="89" t="s">
        <v>9</v>
      </c>
      <c r="AF13" s="102">
        <f>SUM($N$13,$Q$13,$T$13,$W$13)</f>
        <v>0</v>
      </c>
      <c r="AG13" s="67">
        <f>IF($L$13&gt;$N$13,1,0)+IF($O$13&gt;$Q$13,1,0)+IF($R$13&gt;$T$13,1,0)+IF($U$13&gt;$W$13,1,0)</f>
        <v>0</v>
      </c>
      <c r="AH13" s="68" t="s">
        <v>9</v>
      </c>
      <c r="AI13" s="69">
        <f>IF($N$13&gt;$L$13,1,0)+IF($Q$13&gt;$O$13,1,0)+IF($T$13&gt;$R$13,1,0)+IF($W$13&gt;$U$13,1,0)</f>
        <v>0</v>
      </c>
      <c r="AJ13" s="84">
        <f>IF(B13="","",RANK(B13,$B$9:$B$13,1))</f>
        <v>5</v>
      </c>
      <c r="AK13" s="407"/>
      <c r="AL13" s="403"/>
      <c r="AM13" s="412"/>
      <c r="AN13" s="412"/>
      <c r="AO13" s="412"/>
      <c r="AP13" s="412"/>
      <c r="AQ13" s="412"/>
      <c r="AR13" s="403"/>
      <c r="AS13" s="429"/>
    </row>
    <row r="14" spans="1:45" s="3" customFormat="1" ht="34.950000000000003" customHeight="1" x14ac:dyDescent="0.25">
      <c r="A14" s="327"/>
      <c r="B14" s="365"/>
      <c r="C14" s="365"/>
      <c r="D14" s="365"/>
      <c r="E14" s="365"/>
      <c r="F14" s="365"/>
      <c r="G14" s="365"/>
      <c r="H14" s="365"/>
      <c r="I14" s="365"/>
      <c r="J14" s="365"/>
      <c r="K14" s="401"/>
      <c r="L14" s="415"/>
      <c r="M14" s="415"/>
      <c r="N14" s="408"/>
      <c r="O14" s="408"/>
      <c r="P14" s="365"/>
      <c r="Q14" s="365"/>
      <c r="R14" s="365"/>
      <c r="S14" s="365"/>
      <c r="T14" s="365"/>
      <c r="U14" s="365"/>
      <c r="V14" s="365"/>
      <c r="W14" s="365"/>
      <c r="X14" s="403"/>
      <c r="Y14" s="403"/>
      <c r="Z14" s="365"/>
      <c r="AA14" s="365"/>
      <c r="AB14" s="365"/>
      <c r="AC14" s="407"/>
      <c r="AD14" s="407"/>
      <c r="AE14" s="407"/>
      <c r="AF14" s="407"/>
      <c r="AG14" s="403"/>
      <c r="AH14" s="403"/>
      <c r="AI14" s="403"/>
      <c r="AJ14" s="403"/>
      <c r="AK14" s="409"/>
      <c r="AL14" s="29" t="str">
        <f>$L$18</f>
        <v>bb</v>
      </c>
      <c r="AM14" s="487"/>
      <c r="AN14" s="487"/>
      <c r="AO14" s="487"/>
      <c r="AP14" s="487"/>
      <c r="AQ14" s="487"/>
      <c r="AR14" s="6">
        <f>IF(AM14&gt;AM15,1,0)+IF(AN14&gt;AN15,1,0)+IF(AO14&gt;AO15,1,0)+IF(AP14&gt;AP15,1,0)+IF(AQ14&gt;AQ15,1,0)</f>
        <v>0</v>
      </c>
      <c r="AS14" s="429"/>
    </row>
    <row r="15" spans="1:45" s="3" customFormat="1" ht="34.950000000000003" customHeight="1" thickBot="1" x14ac:dyDescent="0.45">
      <c r="A15" s="327"/>
      <c r="B15" s="365"/>
      <c r="C15" s="365"/>
      <c r="D15" s="365"/>
      <c r="E15" s="365"/>
      <c r="F15" s="365"/>
      <c r="G15" s="365"/>
      <c r="H15" s="365"/>
      <c r="I15" s="365"/>
      <c r="J15" s="365"/>
      <c r="K15" s="111"/>
      <c r="L15" s="111"/>
      <c r="M15" s="111"/>
      <c r="N15" s="111"/>
      <c r="O15" s="111"/>
      <c r="P15" s="365"/>
      <c r="Q15" s="365"/>
      <c r="R15" s="365"/>
      <c r="S15" s="365"/>
      <c r="T15" s="365"/>
      <c r="U15" s="365"/>
      <c r="V15" s="365"/>
      <c r="W15" s="365"/>
      <c r="X15" s="403"/>
      <c r="Y15" s="403"/>
      <c r="Z15" s="365"/>
      <c r="AA15" s="538" t="s">
        <v>10</v>
      </c>
      <c r="AB15" s="539"/>
      <c r="AC15" s="539"/>
      <c r="AD15" s="539"/>
      <c r="AE15" s="539"/>
      <c r="AF15" s="540"/>
      <c r="AG15" s="540"/>
      <c r="AH15" s="540"/>
      <c r="AI15" s="403"/>
      <c r="AJ15" s="403"/>
      <c r="AK15" s="403"/>
      <c r="AL15" s="7" t="str">
        <f>$L$20</f>
        <v>cc</v>
      </c>
      <c r="AM15" s="488"/>
      <c r="AN15" s="488"/>
      <c r="AO15" s="488"/>
      <c r="AP15" s="488"/>
      <c r="AQ15" s="488"/>
      <c r="AR15" s="9">
        <f>IF(AM15&gt;AM14,1,0)+IF(AN15&gt;AN14,1,0)+IF(AO15&gt;AO14,1,0)+IF(AP15&gt;AP14,1,0)+IF(AQ15&gt;AQ14,1,0)</f>
        <v>0</v>
      </c>
      <c r="AS15" s="429"/>
    </row>
    <row r="16" spans="1:45" s="3" customFormat="1" ht="34.950000000000003" customHeight="1" thickTop="1" thickBot="1" x14ac:dyDescent="0.3">
      <c r="A16" s="327"/>
      <c r="B16" s="365"/>
      <c r="C16" s="365"/>
      <c r="D16" s="365"/>
      <c r="E16" s="365"/>
      <c r="F16" s="365"/>
      <c r="G16" s="365"/>
      <c r="H16" s="365"/>
      <c r="I16" s="365"/>
      <c r="J16" s="365"/>
      <c r="K16" s="418" t="s">
        <v>11</v>
      </c>
      <c r="L16" s="544" t="s">
        <v>19</v>
      </c>
      <c r="M16" s="545"/>
      <c r="N16" s="545"/>
      <c r="O16" s="545"/>
      <c r="P16" s="545"/>
      <c r="Q16" s="545"/>
      <c r="R16" s="546"/>
      <c r="S16" s="365"/>
      <c r="T16" s="365"/>
      <c r="U16" s="365"/>
      <c r="V16" s="365"/>
      <c r="W16" s="365"/>
      <c r="X16" s="403"/>
      <c r="Y16" s="403"/>
      <c r="Z16" s="365"/>
      <c r="AA16" s="535" t="str">
        <f>$J$9</f>
        <v>aa</v>
      </c>
      <c r="AB16" s="536"/>
      <c r="AC16" s="536"/>
      <c r="AD16" s="536"/>
      <c r="AE16" s="536"/>
      <c r="AF16" s="536"/>
      <c r="AG16" s="536"/>
      <c r="AH16" s="537"/>
      <c r="AI16" s="403"/>
      <c r="AJ16" s="403"/>
      <c r="AK16" s="409"/>
      <c r="AL16" s="409"/>
      <c r="AM16" s="495"/>
      <c r="AN16" s="495"/>
      <c r="AO16" s="495"/>
      <c r="AP16" s="495"/>
      <c r="AQ16" s="495"/>
      <c r="AR16" s="412"/>
      <c r="AS16" s="429"/>
    </row>
    <row r="17" spans="1:45" s="3" customFormat="1" ht="34.950000000000003" customHeight="1" thickTop="1" thickBot="1" x14ac:dyDescent="0.45">
      <c r="A17" s="327"/>
      <c r="B17" s="365"/>
      <c r="C17" s="365"/>
      <c r="D17" s="365"/>
      <c r="E17" s="365"/>
      <c r="F17" s="365"/>
      <c r="G17" s="365"/>
      <c r="H17" s="365"/>
      <c r="I17" s="365"/>
      <c r="J17" s="365"/>
      <c r="K17" s="418"/>
      <c r="L17" s="490"/>
      <c r="M17" s="490"/>
      <c r="N17" s="490"/>
      <c r="O17" s="490"/>
      <c r="P17" s="491"/>
      <c r="Q17" s="491"/>
      <c r="R17" s="491"/>
      <c r="S17" s="365"/>
      <c r="T17" s="365"/>
      <c r="U17" s="365"/>
      <c r="V17" s="365"/>
      <c r="W17" s="365"/>
      <c r="X17" s="403"/>
      <c r="Y17" s="403"/>
      <c r="Z17" s="365"/>
      <c r="AA17" s="534" t="s">
        <v>12</v>
      </c>
      <c r="AB17" s="529"/>
      <c r="AC17" s="529"/>
      <c r="AD17" s="529"/>
      <c r="AE17" s="529"/>
      <c r="AF17" s="529"/>
      <c r="AG17" s="529"/>
      <c r="AH17" s="529"/>
      <c r="AI17" s="403"/>
      <c r="AJ17" s="403"/>
      <c r="AK17" s="403"/>
      <c r="AL17" s="29" t="str">
        <f>$L$16</f>
        <v>aa</v>
      </c>
      <c r="AM17" s="487"/>
      <c r="AN17" s="487"/>
      <c r="AO17" s="487"/>
      <c r="AP17" s="487"/>
      <c r="AQ17" s="487"/>
      <c r="AR17" s="6">
        <f>IF(AM17&gt;AM18,1,0)+IF(AN17&gt;AN18,1,0)+IF(AO17&gt;AO18,1,0)+IF(AP17&gt;AP18,1,0)+IF(AQ17&gt;AQ18,1,0)</f>
        <v>0</v>
      </c>
      <c r="AS17" s="429"/>
    </row>
    <row r="18" spans="1:45" s="3" customFormat="1" ht="34.950000000000003" customHeight="1" thickTop="1" thickBot="1" x14ac:dyDescent="0.3">
      <c r="A18" s="327"/>
      <c r="B18" s="365"/>
      <c r="C18" s="365"/>
      <c r="D18" s="365"/>
      <c r="E18" s="365"/>
      <c r="F18" s="365"/>
      <c r="G18" s="365"/>
      <c r="H18" s="365"/>
      <c r="I18" s="365"/>
      <c r="J18" s="365"/>
      <c r="K18" s="418" t="s">
        <v>13</v>
      </c>
      <c r="L18" s="544" t="s">
        <v>20</v>
      </c>
      <c r="M18" s="545"/>
      <c r="N18" s="545"/>
      <c r="O18" s="545"/>
      <c r="P18" s="545"/>
      <c r="Q18" s="545"/>
      <c r="R18" s="546"/>
      <c r="S18" s="365"/>
      <c r="T18" s="365"/>
      <c r="U18" s="365"/>
      <c r="V18" s="365"/>
      <c r="W18" s="365"/>
      <c r="X18" s="403"/>
      <c r="Y18" s="403"/>
      <c r="Z18" s="365"/>
      <c r="AA18" s="535" t="str">
        <f>$J$10</f>
        <v>bb</v>
      </c>
      <c r="AB18" s="536"/>
      <c r="AC18" s="536"/>
      <c r="AD18" s="536"/>
      <c r="AE18" s="536"/>
      <c r="AF18" s="536"/>
      <c r="AG18" s="536"/>
      <c r="AH18" s="537"/>
      <c r="AI18" s="403"/>
      <c r="AJ18" s="403"/>
      <c r="AK18" s="409"/>
      <c r="AL18" s="7" t="str">
        <f>$L$22</f>
        <v>dd</v>
      </c>
      <c r="AM18" s="488"/>
      <c r="AN18" s="488"/>
      <c r="AO18" s="488"/>
      <c r="AP18" s="488"/>
      <c r="AQ18" s="488"/>
      <c r="AR18" s="9">
        <f>IF(AM18&gt;AM17,1,0)+IF(AN18&gt;AN17,1,0)+IF(AO18&gt;AO17,1,0)+IF(AP18&gt;AP17,1,0)+IF(AQ18&gt;AQ17,1,0)</f>
        <v>0</v>
      </c>
      <c r="AS18" s="429"/>
    </row>
    <row r="19" spans="1:45" s="3" customFormat="1" ht="34.950000000000003" customHeight="1" thickTop="1" thickBot="1" x14ac:dyDescent="0.45">
      <c r="A19" s="327"/>
      <c r="B19" s="365"/>
      <c r="C19" s="365"/>
      <c r="D19" s="365"/>
      <c r="E19" s="365"/>
      <c r="F19" s="365"/>
      <c r="G19" s="365"/>
      <c r="H19" s="365"/>
      <c r="I19" s="365"/>
      <c r="J19" s="365"/>
      <c r="K19" s="418"/>
      <c r="L19" s="426"/>
      <c r="M19" s="426"/>
      <c r="N19" s="426"/>
      <c r="O19" s="426"/>
      <c r="P19" s="491"/>
      <c r="Q19" s="491"/>
      <c r="R19" s="491"/>
      <c r="S19" s="365"/>
      <c r="T19" s="365"/>
      <c r="U19" s="365"/>
      <c r="V19" s="365"/>
      <c r="W19" s="365"/>
      <c r="X19" s="403"/>
      <c r="Y19" s="403"/>
      <c r="Z19" s="365"/>
      <c r="AA19" s="534" t="s">
        <v>14</v>
      </c>
      <c r="AB19" s="529"/>
      <c r="AC19" s="529"/>
      <c r="AD19" s="529"/>
      <c r="AE19" s="529"/>
      <c r="AF19" s="529"/>
      <c r="AG19" s="529"/>
      <c r="AH19" s="529"/>
      <c r="AI19" s="403"/>
      <c r="AJ19" s="403"/>
      <c r="AK19" s="403"/>
      <c r="AL19" s="365"/>
      <c r="AM19" s="494"/>
      <c r="AN19" s="494"/>
      <c r="AO19" s="494"/>
      <c r="AP19" s="494"/>
      <c r="AQ19" s="494"/>
      <c r="AR19" s="365"/>
      <c r="AS19" s="429"/>
    </row>
    <row r="20" spans="1:45" s="3" customFormat="1" ht="34.950000000000003" customHeight="1" thickTop="1" thickBot="1" x14ac:dyDescent="0.3">
      <c r="A20" s="327"/>
      <c r="B20" s="365"/>
      <c r="C20" s="365"/>
      <c r="D20" s="365"/>
      <c r="E20" s="365"/>
      <c r="F20" s="365"/>
      <c r="G20" s="365"/>
      <c r="H20" s="365"/>
      <c r="I20" s="365"/>
      <c r="J20" s="365"/>
      <c r="K20" s="418" t="s">
        <v>15</v>
      </c>
      <c r="L20" s="544" t="s">
        <v>21</v>
      </c>
      <c r="M20" s="545"/>
      <c r="N20" s="545"/>
      <c r="O20" s="545"/>
      <c r="P20" s="545"/>
      <c r="Q20" s="545"/>
      <c r="R20" s="546"/>
      <c r="S20" s="408"/>
      <c r="T20" s="408"/>
      <c r="U20" s="408"/>
      <c r="V20" s="408"/>
      <c r="W20" s="408"/>
      <c r="X20" s="408"/>
      <c r="Y20" s="408"/>
      <c r="Z20" s="365"/>
      <c r="AA20" s="535" t="str">
        <f>$J$11</f>
        <v>cc</v>
      </c>
      <c r="AB20" s="536"/>
      <c r="AC20" s="536"/>
      <c r="AD20" s="536"/>
      <c r="AE20" s="536"/>
      <c r="AF20" s="536"/>
      <c r="AG20" s="536"/>
      <c r="AH20" s="537"/>
      <c r="AI20" s="365"/>
      <c r="AJ20" s="365"/>
      <c r="AK20" s="409"/>
      <c r="AL20" s="4" t="str">
        <f>$L$18</f>
        <v>bb</v>
      </c>
      <c r="AM20" s="487"/>
      <c r="AN20" s="487"/>
      <c r="AO20" s="487"/>
      <c r="AP20" s="487"/>
      <c r="AQ20" s="487"/>
      <c r="AR20" s="6">
        <f>IF(AM20&gt;AM21,1,0)+IF(AN20&gt;AN21,1,0)+IF(AO20&gt;AO21,1,0)+IF(AP20&gt;AP21,1,0)+IF(AQ20&gt;AQ21,1,0)</f>
        <v>0</v>
      </c>
      <c r="AS20" s="429"/>
    </row>
    <row r="21" spans="1:45" s="3" customFormat="1" ht="34.950000000000003" customHeight="1" thickTop="1" thickBot="1" x14ac:dyDescent="0.45">
      <c r="A21" s="327"/>
      <c r="B21" s="365"/>
      <c r="C21" s="365"/>
      <c r="D21" s="365"/>
      <c r="E21" s="365"/>
      <c r="F21" s="365"/>
      <c r="G21" s="365"/>
      <c r="H21" s="365"/>
      <c r="I21" s="365"/>
      <c r="J21" s="365"/>
      <c r="K21" s="418"/>
      <c r="L21" s="490"/>
      <c r="M21" s="490"/>
      <c r="N21" s="490"/>
      <c r="O21" s="490"/>
      <c r="P21" s="491"/>
      <c r="Q21" s="491"/>
      <c r="R21" s="492"/>
      <c r="S21" s="408"/>
      <c r="T21" s="408"/>
      <c r="U21" s="408"/>
      <c r="V21" s="408"/>
      <c r="W21" s="408"/>
      <c r="X21" s="408"/>
      <c r="Y21" s="408"/>
      <c r="Z21" s="365"/>
      <c r="AA21" s="534" t="s">
        <v>16</v>
      </c>
      <c r="AB21" s="534"/>
      <c r="AC21" s="534"/>
      <c r="AD21" s="534"/>
      <c r="AE21" s="534"/>
      <c r="AF21" s="534"/>
      <c r="AG21" s="534"/>
      <c r="AH21" s="534"/>
      <c r="AI21" s="365"/>
      <c r="AJ21" s="365"/>
      <c r="AK21" s="365"/>
      <c r="AL21" s="7" t="str">
        <f>$L$24</f>
        <v>ee</v>
      </c>
      <c r="AM21" s="488"/>
      <c r="AN21" s="488"/>
      <c r="AO21" s="488"/>
      <c r="AP21" s="488"/>
      <c r="AQ21" s="488"/>
      <c r="AR21" s="9">
        <f>IF(AM21&gt;AM20,1,0)+IF(AN21&gt;AN20,1,0)+IF(AO21&gt;AO20,1,0)+IF(AP21&gt;AP20,1,0)+IF(AQ21&gt;AQ20,1,0)</f>
        <v>0</v>
      </c>
      <c r="AS21" s="429"/>
    </row>
    <row r="22" spans="1:45" s="3" customFormat="1" ht="34.950000000000003" customHeight="1" thickTop="1" thickBot="1" x14ac:dyDescent="0.3">
      <c r="A22" s="327"/>
      <c r="B22" s="365"/>
      <c r="C22" s="365"/>
      <c r="D22" s="365"/>
      <c r="E22" s="365"/>
      <c r="F22" s="365"/>
      <c r="G22" s="365"/>
      <c r="H22" s="365"/>
      <c r="I22" s="365"/>
      <c r="J22" s="365"/>
      <c r="K22" s="418" t="s">
        <v>17</v>
      </c>
      <c r="L22" s="544" t="s">
        <v>23</v>
      </c>
      <c r="M22" s="545"/>
      <c r="N22" s="545"/>
      <c r="O22" s="545"/>
      <c r="P22" s="545"/>
      <c r="Q22" s="545"/>
      <c r="R22" s="546"/>
      <c r="S22" s="365"/>
      <c r="T22" s="365"/>
      <c r="U22" s="365"/>
      <c r="V22" s="365"/>
      <c r="W22" s="365"/>
      <c r="X22" s="365"/>
      <c r="Y22" s="365"/>
      <c r="Z22" s="365"/>
      <c r="AA22" s="535" t="str">
        <f>$J$12</f>
        <v>dd</v>
      </c>
      <c r="AB22" s="536"/>
      <c r="AC22" s="536"/>
      <c r="AD22" s="536"/>
      <c r="AE22" s="536"/>
      <c r="AF22" s="536"/>
      <c r="AG22" s="536"/>
      <c r="AH22" s="537"/>
      <c r="AI22" s="365"/>
      <c r="AJ22" s="365"/>
      <c r="AK22" s="409"/>
      <c r="AL22" s="393"/>
      <c r="AM22" s="489"/>
      <c r="AN22" s="489"/>
      <c r="AO22" s="489"/>
      <c r="AP22" s="489"/>
      <c r="AQ22" s="489"/>
      <c r="AR22" s="393"/>
      <c r="AS22" s="429"/>
    </row>
    <row r="23" spans="1:45" s="3" customFormat="1" ht="34.950000000000003" customHeight="1" thickTop="1" thickBot="1" x14ac:dyDescent="0.45">
      <c r="A23" s="327"/>
      <c r="B23" s="365"/>
      <c r="C23" s="365"/>
      <c r="D23" s="365"/>
      <c r="E23" s="365"/>
      <c r="F23" s="365"/>
      <c r="G23" s="365"/>
      <c r="H23" s="365"/>
      <c r="I23" s="365"/>
      <c r="J23" s="365"/>
      <c r="K23" s="111"/>
      <c r="L23" s="493"/>
      <c r="M23" s="493"/>
      <c r="N23" s="493"/>
      <c r="O23" s="493"/>
      <c r="P23" s="494"/>
      <c r="Q23" s="494"/>
      <c r="R23" s="494"/>
      <c r="S23" s="365"/>
      <c r="T23" s="365"/>
      <c r="U23" s="365"/>
      <c r="V23" s="365"/>
      <c r="W23" s="365"/>
      <c r="X23" s="365"/>
      <c r="Y23" s="365"/>
      <c r="Z23" s="365"/>
      <c r="AA23" s="550" t="s">
        <v>25</v>
      </c>
      <c r="AB23" s="551"/>
      <c r="AC23" s="551"/>
      <c r="AD23" s="551"/>
      <c r="AE23" s="551"/>
      <c r="AF23" s="551"/>
      <c r="AG23" s="551"/>
      <c r="AH23" s="551"/>
      <c r="AI23" s="365"/>
      <c r="AJ23" s="365"/>
      <c r="AK23" s="365"/>
      <c r="AL23" s="4" t="str">
        <f>$L$22</f>
        <v>dd</v>
      </c>
      <c r="AM23" s="487"/>
      <c r="AN23" s="487"/>
      <c r="AO23" s="487"/>
      <c r="AP23" s="487"/>
      <c r="AQ23" s="487"/>
      <c r="AR23" s="6">
        <f>IF(AM23&gt;AM24,1,0)+IF(AN23&gt;AN24,1,0)+IF(AO23&gt;AO24,1,0)+IF(AP23&gt;AP24,1,0)+IF(AQ23&gt;AQ24,1,0)</f>
        <v>0</v>
      </c>
      <c r="AS23" s="429"/>
    </row>
    <row r="24" spans="1:45" s="3" customFormat="1" ht="34.950000000000003" customHeight="1" thickTop="1" thickBot="1" x14ac:dyDescent="0.3">
      <c r="A24" s="327"/>
      <c r="B24" s="365"/>
      <c r="C24" s="365"/>
      <c r="D24" s="365"/>
      <c r="E24" s="365"/>
      <c r="F24" s="365"/>
      <c r="G24" s="365"/>
      <c r="H24" s="365"/>
      <c r="I24" s="365"/>
      <c r="J24" s="365"/>
      <c r="K24" s="418" t="s">
        <v>24</v>
      </c>
      <c r="L24" s="544" t="s">
        <v>26</v>
      </c>
      <c r="M24" s="545"/>
      <c r="N24" s="545"/>
      <c r="O24" s="545"/>
      <c r="P24" s="545"/>
      <c r="Q24" s="545"/>
      <c r="R24" s="546"/>
      <c r="S24" s="365"/>
      <c r="T24" s="365"/>
      <c r="U24" s="365"/>
      <c r="V24" s="365"/>
      <c r="W24" s="365"/>
      <c r="X24" s="365"/>
      <c r="Y24" s="365"/>
      <c r="Z24" s="365"/>
      <c r="AA24" s="535" t="str">
        <f>$J$13</f>
        <v>ee</v>
      </c>
      <c r="AB24" s="536"/>
      <c r="AC24" s="536"/>
      <c r="AD24" s="536"/>
      <c r="AE24" s="536"/>
      <c r="AF24" s="536"/>
      <c r="AG24" s="536"/>
      <c r="AH24" s="537"/>
      <c r="AI24" s="365"/>
      <c r="AJ24" s="365"/>
      <c r="AK24" s="365"/>
      <c r="AL24" s="7" t="str">
        <f>$L$24</f>
        <v>ee</v>
      </c>
      <c r="AM24" s="488"/>
      <c r="AN24" s="488"/>
      <c r="AO24" s="488"/>
      <c r="AP24" s="488"/>
      <c r="AQ24" s="488"/>
      <c r="AR24" s="9">
        <f>IF(AM24&gt;AM23,1,0)+IF(AN24&gt;AN23,1,0)+IF(AO24&gt;AO23,1,0)+IF(AP24&gt;AP23,1,0)+IF(AQ24&gt;AQ23,1,0)</f>
        <v>0</v>
      </c>
      <c r="AS24" s="429"/>
    </row>
    <row r="25" spans="1:45" s="3" customFormat="1" ht="34.950000000000003" customHeight="1" thickTop="1" x14ac:dyDescent="0.3">
      <c r="A25" s="327"/>
      <c r="B25" s="365"/>
      <c r="C25" s="365"/>
      <c r="D25" s="365"/>
      <c r="E25" s="365"/>
      <c r="F25" s="365"/>
      <c r="G25" s="365"/>
      <c r="H25" s="365"/>
      <c r="I25" s="365"/>
      <c r="J25" s="365"/>
      <c r="K25" s="111"/>
      <c r="L25" s="111"/>
      <c r="M25" s="111"/>
      <c r="N25" s="111"/>
      <c r="O25" s="111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424"/>
      <c r="AD25" s="424"/>
      <c r="AE25" s="424"/>
      <c r="AF25" s="424"/>
      <c r="AG25" s="365"/>
      <c r="AH25" s="365"/>
      <c r="AI25" s="365"/>
      <c r="AJ25" s="365"/>
      <c r="AK25" s="365"/>
      <c r="AL25" s="393"/>
      <c r="AM25" s="489"/>
      <c r="AN25" s="489"/>
      <c r="AO25" s="489"/>
      <c r="AP25" s="489"/>
      <c r="AQ25" s="489"/>
      <c r="AR25" s="393"/>
      <c r="AS25" s="429"/>
    </row>
    <row r="26" spans="1:45" s="3" customFormat="1" ht="34.950000000000003" customHeight="1" x14ac:dyDescent="0.3">
      <c r="A26" s="327"/>
      <c r="B26" s="365"/>
      <c r="C26" s="365"/>
      <c r="D26" s="365"/>
      <c r="E26" s="365"/>
      <c r="F26" s="365"/>
      <c r="G26" s="365"/>
      <c r="H26" s="365"/>
      <c r="I26" s="365"/>
      <c r="J26" s="365"/>
      <c r="K26" s="111"/>
      <c r="L26" s="111"/>
      <c r="M26" s="111"/>
      <c r="N26" s="111"/>
      <c r="O26" s="111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424"/>
      <c r="AD26" s="424"/>
      <c r="AE26" s="424"/>
      <c r="AF26" s="424"/>
      <c r="AG26" s="365"/>
      <c r="AH26" s="365"/>
      <c r="AI26" s="365"/>
      <c r="AJ26" s="365"/>
      <c r="AK26" s="365"/>
      <c r="AL26" s="4" t="str">
        <f>$L$16</f>
        <v>aa</v>
      </c>
      <c r="AM26" s="487"/>
      <c r="AN26" s="487"/>
      <c r="AO26" s="487"/>
      <c r="AP26" s="487"/>
      <c r="AQ26" s="487"/>
      <c r="AR26" s="6">
        <f>IF(AM26&gt;AM27,1,0)+IF(AN26&gt;AN27,1,0)+IF(AO26&gt;AO27,1,0)+IF(AP26&gt;AP27,1,0)+IF(AQ26&gt;AQ27,1,0)</f>
        <v>0</v>
      </c>
      <c r="AS26" s="429"/>
    </row>
    <row r="27" spans="1:45" s="3" customFormat="1" ht="34.950000000000003" customHeight="1" thickBot="1" x14ac:dyDescent="0.35">
      <c r="A27" s="327"/>
      <c r="B27" s="365"/>
      <c r="C27" s="365"/>
      <c r="D27" s="365"/>
      <c r="E27" s="365"/>
      <c r="F27" s="365"/>
      <c r="G27" s="365"/>
      <c r="H27" s="365"/>
      <c r="I27" s="365"/>
      <c r="J27" s="365"/>
      <c r="K27" s="111"/>
      <c r="L27" s="111"/>
      <c r="M27" s="111"/>
      <c r="N27" s="111"/>
      <c r="O27" s="111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424"/>
      <c r="AD27" s="424"/>
      <c r="AE27" s="424"/>
      <c r="AF27" s="424"/>
      <c r="AG27" s="365"/>
      <c r="AH27" s="365"/>
      <c r="AI27" s="365"/>
      <c r="AJ27" s="365"/>
      <c r="AK27" s="365"/>
      <c r="AL27" s="7" t="str">
        <f>$L$20</f>
        <v>cc</v>
      </c>
      <c r="AM27" s="488"/>
      <c r="AN27" s="488"/>
      <c r="AO27" s="488"/>
      <c r="AP27" s="488"/>
      <c r="AQ27" s="488"/>
      <c r="AR27" s="9">
        <f>IF(AM27&gt;AM26,1,0)+IF(AN27&gt;AN26,1,0)+IF(AO27&gt;AO26,1,0)+IF(AP27&gt;AP26,1,0)+IF(AQ27&gt;AQ26,1,0)</f>
        <v>0</v>
      </c>
      <c r="AS27" s="429"/>
    </row>
    <row r="28" spans="1:45" s="3" customFormat="1" ht="34.950000000000003" customHeight="1" x14ac:dyDescent="0.3">
      <c r="A28" s="327"/>
      <c r="B28" s="365"/>
      <c r="C28" s="365"/>
      <c r="D28" s="365"/>
      <c r="E28" s="365"/>
      <c r="F28" s="365"/>
      <c r="G28" s="365"/>
      <c r="H28" s="365"/>
      <c r="I28" s="365"/>
      <c r="J28" s="365"/>
      <c r="K28" s="111"/>
      <c r="L28" s="111"/>
      <c r="M28" s="111"/>
      <c r="N28" s="111"/>
      <c r="O28" s="111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424"/>
      <c r="AD28" s="424"/>
      <c r="AE28" s="424"/>
      <c r="AF28" s="424"/>
      <c r="AG28" s="365"/>
      <c r="AH28" s="365"/>
      <c r="AI28" s="365"/>
      <c r="AJ28" s="365"/>
      <c r="AK28" s="365"/>
      <c r="AL28" s="393"/>
      <c r="AM28" s="489"/>
      <c r="AN28" s="489"/>
      <c r="AO28" s="489"/>
      <c r="AP28" s="489"/>
      <c r="AQ28" s="489"/>
      <c r="AR28" s="393"/>
      <c r="AS28" s="429"/>
    </row>
    <row r="29" spans="1:45" s="3" customFormat="1" ht="34.950000000000003" customHeight="1" x14ac:dyDescent="0.3">
      <c r="A29" s="327"/>
      <c r="B29" s="365"/>
      <c r="C29" s="365"/>
      <c r="D29" s="365"/>
      <c r="E29" s="365"/>
      <c r="F29" s="365"/>
      <c r="G29" s="365"/>
      <c r="H29" s="365"/>
      <c r="I29" s="365"/>
      <c r="J29" s="365"/>
      <c r="K29" s="111"/>
      <c r="L29" s="111"/>
      <c r="M29" s="111"/>
      <c r="N29" s="111"/>
      <c r="O29" s="111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  <c r="AB29" s="365"/>
      <c r="AC29" s="424"/>
      <c r="AD29" s="424"/>
      <c r="AE29" s="424"/>
      <c r="AF29" s="424"/>
      <c r="AG29" s="365"/>
      <c r="AH29" s="365"/>
      <c r="AI29" s="365"/>
      <c r="AJ29" s="365"/>
      <c r="AK29" s="365"/>
      <c r="AL29" s="4" t="str">
        <f>$L$18</f>
        <v>bb</v>
      </c>
      <c r="AM29" s="487"/>
      <c r="AN29" s="487"/>
      <c r="AO29" s="487"/>
      <c r="AP29" s="487"/>
      <c r="AQ29" s="487"/>
      <c r="AR29" s="6">
        <f>IF(AM29&gt;AM30,1,0)+IF(AN29&gt;AN30,1,0)+IF(AO29&gt;AO30,1,0)+IF(AP29&gt;AP30,1,0)+IF(AQ29&gt;AQ30,1,0)</f>
        <v>0</v>
      </c>
      <c r="AS29" s="429"/>
    </row>
    <row r="30" spans="1:45" s="3" customFormat="1" ht="34.950000000000003" customHeight="1" thickBot="1" x14ac:dyDescent="0.35">
      <c r="A30" s="327"/>
      <c r="B30" s="365"/>
      <c r="C30" s="365"/>
      <c r="D30" s="365"/>
      <c r="E30" s="365"/>
      <c r="F30" s="365"/>
      <c r="G30" s="365"/>
      <c r="H30" s="365"/>
      <c r="I30" s="365"/>
      <c r="J30" s="365"/>
      <c r="K30" s="111"/>
      <c r="L30" s="111"/>
      <c r="M30" s="111"/>
      <c r="N30" s="111"/>
      <c r="O30" s="111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424"/>
      <c r="AD30" s="424"/>
      <c r="AE30" s="424"/>
      <c r="AF30" s="424"/>
      <c r="AG30" s="365"/>
      <c r="AH30" s="365"/>
      <c r="AI30" s="365"/>
      <c r="AJ30" s="365"/>
      <c r="AK30" s="365"/>
      <c r="AL30" s="7" t="str">
        <f>$L$22</f>
        <v>dd</v>
      </c>
      <c r="AM30" s="488"/>
      <c r="AN30" s="488"/>
      <c r="AO30" s="488"/>
      <c r="AP30" s="488"/>
      <c r="AQ30" s="488"/>
      <c r="AR30" s="9">
        <f>IF(AM30&gt;AM29,1,0)+IF(AN30&gt;AN29,1,0)+IF(AO30&gt;AO29,1,0)+IF(AP30&gt;AP29,1,0)+IF(AQ30&gt;AQ29,1,0)</f>
        <v>0</v>
      </c>
      <c r="AS30" s="429"/>
    </row>
    <row r="31" spans="1:45" s="3" customFormat="1" ht="34.950000000000003" customHeight="1" x14ac:dyDescent="0.3">
      <c r="A31" s="327"/>
      <c r="B31" s="365"/>
      <c r="C31" s="365"/>
      <c r="D31" s="365"/>
      <c r="E31" s="365"/>
      <c r="F31" s="365"/>
      <c r="G31" s="365"/>
      <c r="H31" s="365"/>
      <c r="I31" s="365"/>
      <c r="J31" s="365"/>
      <c r="K31" s="111"/>
      <c r="L31" s="111"/>
      <c r="M31" s="111"/>
      <c r="N31" s="111"/>
      <c r="O31" s="111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424"/>
      <c r="AD31" s="424"/>
      <c r="AE31" s="424"/>
      <c r="AF31" s="424"/>
      <c r="AG31" s="365"/>
      <c r="AH31" s="365"/>
      <c r="AI31" s="365"/>
      <c r="AJ31" s="365"/>
      <c r="AK31" s="365"/>
      <c r="AL31" s="393"/>
      <c r="AM31" s="489"/>
      <c r="AN31" s="489"/>
      <c r="AO31" s="489"/>
      <c r="AP31" s="489"/>
      <c r="AQ31" s="489"/>
      <c r="AR31" s="393"/>
      <c r="AS31" s="429"/>
    </row>
    <row r="32" spans="1:45" s="3" customFormat="1" ht="34.950000000000003" customHeight="1" x14ac:dyDescent="0.3">
      <c r="A32" s="327"/>
      <c r="B32" s="365"/>
      <c r="C32" s="365"/>
      <c r="D32" s="365"/>
      <c r="E32" s="365"/>
      <c r="F32" s="365"/>
      <c r="G32" s="365"/>
      <c r="H32" s="365"/>
      <c r="I32" s="365"/>
      <c r="J32" s="365"/>
      <c r="K32" s="111"/>
      <c r="L32" s="111"/>
      <c r="M32" s="111"/>
      <c r="N32" s="111"/>
      <c r="O32" s="111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424"/>
      <c r="AD32" s="424"/>
      <c r="AE32" s="424"/>
      <c r="AF32" s="424"/>
      <c r="AG32" s="365"/>
      <c r="AH32" s="365"/>
      <c r="AI32" s="365"/>
      <c r="AJ32" s="365"/>
      <c r="AK32" s="365"/>
      <c r="AL32" s="4" t="str">
        <f>$L$20</f>
        <v>cc</v>
      </c>
      <c r="AM32" s="487"/>
      <c r="AN32" s="487"/>
      <c r="AO32" s="487"/>
      <c r="AP32" s="487"/>
      <c r="AQ32" s="487"/>
      <c r="AR32" s="6">
        <f>IF(AM32&gt;AM33,1,0)+IF(AN32&gt;AN33,1,0)+IF(AO32&gt;AO33,1,0)+IF(AP32&gt;AP33,1,0)+IF(AQ32&gt;AQ33,1,0)</f>
        <v>0</v>
      </c>
      <c r="AS32" s="429"/>
    </row>
    <row r="33" spans="1:46" ht="34.950000000000003" customHeight="1" thickBot="1" x14ac:dyDescent="0.35">
      <c r="A33" s="399"/>
      <c r="B33" s="1"/>
      <c r="C33" s="1"/>
      <c r="D33" s="1"/>
      <c r="E33" s="1"/>
      <c r="F33" s="1"/>
      <c r="G33" s="1"/>
      <c r="H33" s="1"/>
      <c r="I33" s="1"/>
      <c r="J33" s="1"/>
      <c r="K33" s="547"/>
      <c r="L33" s="547"/>
      <c r="M33" s="547"/>
      <c r="N33" s="547"/>
      <c r="O33" s="547"/>
      <c r="P33" s="111"/>
      <c r="Q33" s="111"/>
      <c r="R33" s="547"/>
      <c r="S33" s="547"/>
      <c r="T33" s="547"/>
      <c r="U33" s="547"/>
      <c r="V33" s="547"/>
      <c r="W33" s="547"/>
      <c r="X33" s="547"/>
      <c r="Y33" s="547"/>
      <c r="Z33" s="424"/>
      <c r="AA33" s="399"/>
      <c r="AB33" s="393"/>
      <c r="AC33" s="548"/>
      <c r="AD33" s="549"/>
      <c r="AE33" s="549"/>
      <c r="AF33" s="549"/>
      <c r="AG33" s="549"/>
      <c r="AH33" s="433"/>
      <c r="AI33" s="433"/>
      <c r="AJ33" s="433"/>
      <c r="AK33" s="393"/>
      <c r="AL33" s="7" t="str">
        <f>$L$24</f>
        <v>ee</v>
      </c>
      <c r="AM33" s="488"/>
      <c r="AN33" s="488"/>
      <c r="AO33" s="488"/>
      <c r="AP33" s="488"/>
      <c r="AQ33" s="488"/>
      <c r="AR33" s="9">
        <f>IF(AM33&gt;AM32,1,0)+IF(AN33&gt;AN32,1,0)+IF(AO33&gt;AO32,1,0)+IF(AP33&gt;AP32,1,0)+IF(AQ33&gt;AQ32,1,0)</f>
        <v>0</v>
      </c>
      <c r="AS33" s="428"/>
    </row>
    <row r="34" spans="1:46" ht="34.950000000000003" customHeight="1" thickBot="1" x14ac:dyDescent="0.35">
      <c r="A34" s="432"/>
      <c r="B34" s="70"/>
      <c r="C34" s="70"/>
      <c r="D34" s="70"/>
      <c r="E34" s="70"/>
      <c r="F34" s="70"/>
      <c r="G34" s="70"/>
      <c r="H34" s="70"/>
      <c r="I34" s="70"/>
      <c r="J34" s="70"/>
      <c r="K34" s="516" t="s">
        <v>98</v>
      </c>
      <c r="L34" s="517"/>
      <c r="M34" s="517"/>
      <c r="N34" s="517"/>
      <c r="O34" s="517"/>
      <c r="P34" s="517"/>
      <c r="Q34" s="421"/>
      <c r="R34" s="421"/>
      <c r="S34" s="421"/>
      <c r="T34" s="421"/>
      <c r="U34" s="421"/>
      <c r="V34" s="421"/>
      <c r="W34" s="421"/>
      <c r="X34" s="421"/>
      <c r="Y34" s="425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1"/>
      <c r="AL34" s="421"/>
      <c r="AM34" s="421"/>
      <c r="AN34" s="421"/>
      <c r="AO34" s="421"/>
      <c r="AP34" s="421"/>
      <c r="AQ34" s="421"/>
      <c r="AR34" s="421"/>
      <c r="AS34" s="431"/>
      <c r="AT34" s="434"/>
    </row>
  </sheetData>
  <mergeCells count="34">
    <mergeCell ref="AQ3:AQ4"/>
    <mergeCell ref="AR3:AR4"/>
    <mergeCell ref="U6:W8"/>
    <mergeCell ref="AD8:AF8"/>
    <mergeCell ref="AG8:AI8"/>
    <mergeCell ref="AM3:AM4"/>
    <mergeCell ref="AN3:AN4"/>
    <mergeCell ref="AO3:AO4"/>
    <mergeCell ref="AA18:AH18"/>
    <mergeCell ref="R6:T8"/>
    <mergeCell ref="X6:Z8"/>
    <mergeCell ref="AA21:AH21"/>
    <mergeCell ref="AA19:AH19"/>
    <mergeCell ref="AA20:AH20"/>
    <mergeCell ref="AA23:AH23"/>
    <mergeCell ref="AA24:AH24"/>
    <mergeCell ref="K34:P34"/>
    <mergeCell ref="AP3:AP4"/>
    <mergeCell ref="AA15:AH15"/>
    <mergeCell ref="AA17:AH17"/>
    <mergeCell ref="L24:R24"/>
    <mergeCell ref="L6:N8"/>
    <mergeCell ref="O6:Q8"/>
    <mergeCell ref="AA16:AH16"/>
    <mergeCell ref="L2:AL2"/>
    <mergeCell ref="L22:R22"/>
    <mergeCell ref="K33:O33"/>
    <mergeCell ref="R33:Y33"/>
    <mergeCell ref="AC33:AG33"/>
    <mergeCell ref="AA22:AH22"/>
    <mergeCell ref="L16:R16"/>
    <mergeCell ref="AA8:AC8"/>
    <mergeCell ref="L18:R18"/>
    <mergeCell ref="L20:R20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1"/>
  <sheetViews>
    <sheetView showGridLines="0" zoomScale="60" workbookViewId="0">
      <selection activeCell="X6" sqref="X6:Z8"/>
    </sheetView>
  </sheetViews>
  <sheetFormatPr baseColWidth="10" defaultRowHeight="13.2" x14ac:dyDescent="0.25"/>
  <cols>
    <col min="1" max="1" width="5.6640625" customWidth="1"/>
    <col min="2" max="2" width="14.6640625" hidden="1" customWidth="1"/>
    <col min="3" max="3" width="6.6640625" hidden="1" customWidth="1"/>
    <col min="4" max="4" width="22.6640625" hidden="1" customWidth="1"/>
    <col min="5" max="7" width="6.6640625" hidden="1" customWidth="1"/>
    <col min="8" max="8" width="14.6640625" hidden="1" customWidth="1"/>
    <col min="9" max="9" width="6.6640625" hidden="1" customWidth="1"/>
    <col min="10" max="10" width="22.6640625" hidden="1" customWidth="1"/>
    <col min="11" max="11" width="22.6640625" customWidth="1"/>
    <col min="12" max="12" width="4.6640625" customWidth="1"/>
    <col min="13" max="13" width="1.6640625" customWidth="1"/>
    <col min="14" max="15" width="4.6640625" customWidth="1"/>
    <col min="16" max="16" width="1.6640625" customWidth="1"/>
    <col min="17" max="18" width="4.6640625" customWidth="1"/>
    <col min="19" max="19" width="1.6640625" customWidth="1"/>
    <col min="20" max="21" width="4.6640625" customWidth="1"/>
    <col min="22" max="22" width="1.6640625" customWidth="1"/>
    <col min="23" max="24" width="4.6640625" customWidth="1"/>
    <col min="25" max="25" width="1.6640625" customWidth="1"/>
    <col min="26" max="27" width="4.6640625" customWidth="1"/>
    <col min="28" max="28" width="1.6640625" customWidth="1"/>
    <col min="29" max="29" width="4.6640625" customWidth="1"/>
    <col min="30" max="30" width="6.6640625" customWidth="1"/>
    <col min="31" max="31" width="1.6640625" customWidth="1"/>
    <col min="32" max="32" width="6.6640625" customWidth="1"/>
    <col min="33" max="33" width="5.6640625" customWidth="1"/>
    <col min="34" max="34" width="1.6640625" customWidth="1"/>
    <col min="35" max="36" width="5.6640625" customWidth="1"/>
    <col min="37" max="37" width="1.6640625" customWidth="1"/>
    <col min="38" max="38" width="5.6640625" customWidth="1"/>
    <col min="39" max="39" width="7.6640625" customWidth="1"/>
    <col min="40" max="40" width="10.6640625" customWidth="1"/>
    <col min="41" max="41" width="27.6640625" customWidth="1"/>
    <col min="42" max="47" width="4.6640625" customWidth="1"/>
    <col min="48" max="48" width="8.6640625" customWidth="1"/>
    <col min="49" max="49" width="27.6640625" customWidth="1"/>
    <col min="50" max="56" width="4.6640625" customWidth="1"/>
  </cols>
  <sheetData>
    <row r="1" spans="1:56" ht="15" customHeight="1" x14ac:dyDescent="0.25">
      <c r="A1" s="399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400"/>
      <c r="AL1" s="400"/>
      <c r="AM1" s="400"/>
      <c r="AN1" s="400"/>
      <c r="AO1" s="400"/>
      <c r="AP1" s="400"/>
      <c r="AQ1" s="400"/>
      <c r="AR1" s="400"/>
      <c r="AS1" s="400"/>
      <c r="AT1" s="400"/>
      <c r="AU1" s="400"/>
      <c r="AV1" s="400"/>
      <c r="AW1" s="400"/>
      <c r="AX1" s="400"/>
      <c r="AY1" s="400"/>
      <c r="AZ1" s="400"/>
      <c r="BA1" s="400"/>
      <c r="BB1" s="400"/>
      <c r="BC1" s="400"/>
      <c r="BD1" s="404"/>
    </row>
    <row r="2" spans="1:56" ht="31.8" x14ac:dyDescent="0.25">
      <c r="A2" s="399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541" t="s">
        <v>92</v>
      </c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3"/>
      <c r="AP2" s="332"/>
      <c r="AQ2" s="332"/>
      <c r="AR2" s="332"/>
      <c r="AS2" s="332"/>
      <c r="AT2" s="332"/>
      <c r="AU2" s="405"/>
      <c r="AV2" s="405"/>
      <c r="AW2" s="405"/>
      <c r="AX2" s="405"/>
      <c r="AY2" s="405"/>
      <c r="AZ2" s="405"/>
      <c r="BA2" s="405"/>
      <c r="BB2" s="405"/>
      <c r="BC2" s="405"/>
      <c r="BD2" s="406"/>
    </row>
    <row r="3" spans="1:56" ht="34.950000000000003" customHeight="1" x14ac:dyDescent="0.25">
      <c r="A3" s="399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365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329"/>
      <c r="AP3" s="332"/>
      <c r="AQ3" s="332"/>
      <c r="AR3" s="332"/>
      <c r="AS3" s="332"/>
      <c r="AT3" s="332"/>
      <c r="AU3" s="405"/>
      <c r="AV3" s="405"/>
      <c r="AW3" s="405"/>
      <c r="AX3" s="405"/>
      <c r="AY3" s="405"/>
      <c r="AZ3" s="405"/>
      <c r="BA3" s="405"/>
      <c r="BB3" s="405"/>
      <c r="BC3" s="405"/>
      <c r="BD3" s="406"/>
    </row>
    <row r="4" spans="1:56" ht="34.950000000000003" customHeight="1" x14ac:dyDescent="0.25">
      <c r="A4" s="399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407"/>
      <c r="M4" s="407"/>
      <c r="N4" s="407"/>
      <c r="O4" s="407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329"/>
      <c r="AP4" s="332"/>
      <c r="AQ4" s="332"/>
      <c r="AR4" s="332"/>
      <c r="AS4" s="332"/>
      <c r="AT4" s="332"/>
      <c r="AU4" s="405"/>
      <c r="AV4" s="405"/>
      <c r="AW4" s="405"/>
      <c r="AX4" s="405"/>
      <c r="AY4" s="405"/>
      <c r="AZ4" s="405"/>
      <c r="BA4" s="405"/>
      <c r="BB4" s="405"/>
      <c r="BC4" s="405"/>
      <c r="BD4" s="406"/>
    </row>
    <row r="5" spans="1:56" ht="34.950000000000003" customHeight="1" x14ac:dyDescent="0.25">
      <c r="A5" s="399"/>
      <c r="B5" s="111"/>
      <c r="C5" s="111"/>
      <c r="D5" s="111"/>
      <c r="E5" s="111"/>
      <c r="F5" s="111"/>
      <c r="G5" s="111"/>
      <c r="H5" s="111"/>
      <c r="I5" s="111"/>
      <c r="J5" s="111"/>
      <c r="K5" s="401"/>
      <c r="L5" s="408"/>
      <c r="M5" s="408"/>
      <c r="N5" s="408"/>
      <c r="O5" s="408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502" t="s">
        <v>1</v>
      </c>
      <c r="AQ5" s="502" t="s">
        <v>2</v>
      </c>
      <c r="AR5" s="502" t="s">
        <v>3</v>
      </c>
      <c r="AS5" s="502" t="s">
        <v>39</v>
      </c>
      <c r="AT5" s="502" t="s">
        <v>40</v>
      </c>
      <c r="AU5" s="502" t="s">
        <v>4</v>
      </c>
      <c r="AV5" s="316"/>
      <c r="AW5" s="111"/>
      <c r="AX5" s="502" t="s">
        <v>1</v>
      </c>
      <c r="AY5" s="502" t="s">
        <v>2</v>
      </c>
      <c r="AZ5" s="502" t="s">
        <v>3</v>
      </c>
      <c r="BA5" s="502" t="s">
        <v>39</v>
      </c>
      <c r="BB5" s="502" t="s">
        <v>40</v>
      </c>
      <c r="BC5" s="502" t="s">
        <v>4</v>
      </c>
      <c r="BD5" s="410"/>
    </row>
    <row r="6" spans="1:56" s="3" customFormat="1" ht="34.950000000000003" customHeight="1" x14ac:dyDescent="0.25">
      <c r="A6" s="327"/>
      <c r="B6" s="365"/>
      <c r="C6" s="365"/>
      <c r="D6" s="365"/>
      <c r="E6" s="365"/>
      <c r="F6" s="365"/>
      <c r="G6" s="365"/>
      <c r="H6" s="365"/>
      <c r="I6" s="365"/>
      <c r="J6" s="365"/>
      <c r="K6" s="401"/>
      <c r="L6" s="504" t="str">
        <f>$L$17</f>
        <v>aa</v>
      </c>
      <c r="M6" s="505"/>
      <c r="N6" s="506"/>
      <c r="O6" s="504" t="str">
        <f>$L$19</f>
        <v>bb</v>
      </c>
      <c r="P6" s="505"/>
      <c r="Q6" s="506"/>
      <c r="R6" s="504" t="str">
        <f>$L$21</f>
        <v>cc</v>
      </c>
      <c r="S6" s="505"/>
      <c r="T6" s="506"/>
      <c r="U6" s="504" t="str">
        <f>$L$23</f>
        <v>dd</v>
      </c>
      <c r="V6" s="505"/>
      <c r="W6" s="506"/>
      <c r="X6" s="564" t="str">
        <f>$L$25</f>
        <v>ee</v>
      </c>
      <c r="Y6" s="565"/>
      <c r="Z6" s="566"/>
      <c r="AA6" s="504" t="str">
        <f>$L$27</f>
        <v>ff</v>
      </c>
      <c r="AB6" s="505"/>
      <c r="AC6" s="506"/>
      <c r="AD6" s="365"/>
      <c r="AE6" s="365"/>
      <c r="AF6" s="407"/>
      <c r="AG6" s="407"/>
      <c r="AH6" s="407"/>
      <c r="AI6" s="111"/>
      <c r="AJ6" s="111"/>
      <c r="AK6" s="111"/>
      <c r="AL6" s="111"/>
      <c r="AM6" s="111"/>
      <c r="AN6" s="409"/>
      <c r="AO6" s="111"/>
      <c r="AP6" s="503"/>
      <c r="AQ6" s="503"/>
      <c r="AR6" s="503"/>
      <c r="AS6" s="503"/>
      <c r="AT6" s="503"/>
      <c r="AU6" s="503"/>
      <c r="AV6" s="392"/>
      <c r="AW6" s="111"/>
      <c r="AX6" s="503"/>
      <c r="AY6" s="503"/>
      <c r="AZ6" s="503"/>
      <c r="BA6" s="503"/>
      <c r="BB6" s="503"/>
      <c r="BC6" s="503"/>
      <c r="BD6" s="411"/>
    </row>
    <row r="7" spans="1:56" s="3" customFormat="1" ht="34.950000000000003" customHeight="1" x14ac:dyDescent="0.25">
      <c r="A7" s="327"/>
      <c r="B7" s="365"/>
      <c r="C7" s="365"/>
      <c r="D7" s="365"/>
      <c r="E7" s="365"/>
      <c r="F7" s="365"/>
      <c r="G7" s="365"/>
      <c r="H7" s="365"/>
      <c r="I7" s="365"/>
      <c r="J7" s="365"/>
      <c r="K7" s="111"/>
      <c r="L7" s="507"/>
      <c r="M7" s="508"/>
      <c r="N7" s="509"/>
      <c r="O7" s="507"/>
      <c r="P7" s="508"/>
      <c r="Q7" s="509"/>
      <c r="R7" s="507"/>
      <c r="S7" s="508"/>
      <c r="T7" s="509"/>
      <c r="U7" s="507"/>
      <c r="V7" s="508"/>
      <c r="W7" s="509"/>
      <c r="X7" s="567"/>
      <c r="Y7" s="568"/>
      <c r="Z7" s="569"/>
      <c r="AA7" s="507"/>
      <c r="AB7" s="508"/>
      <c r="AC7" s="509"/>
      <c r="AD7" s="365"/>
      <c r="AE7" s="365"/>
      <c r="AF7" s="407"/>
      <c r="AG7" s="407"/>
      <c r="AH7" s="407"/>
      <c r="AI7" s="407"/>
      <c r="AJ7" s="365"/>
      <c r="AK7" s="365"/>
      <c r="AL7" s="365"/>
      <c r="AM7" s="365"/>
      <c r="AN7" s="409"/>
      <c r="AO7" s="4" t="str">
        <f>$L$17</f>
        <v>aa</v>
      </c>
      <c r="AP7" s="487"/>
      <c r="AQ7" s="487"/>
      <c r="AR7" s="487"/>
      <c r="AS7" s="487"/>
      <c r="AT7" s="487"/>
      <c r="AU7" s="6">
        <f>IF(AP7&gt;AP8,1,0)+IF(AQ7&gt;AQ8,1,0)+IF(AR7&gt;AR8,1,0)+IF(AS7&gt;AS8,1,0)+IF(AT7&gt;AT8,1,0)</f>
        <v>0</v>
      </c>
      <c r="AV7" s="393"/>
      <c r="AW7" s="4" t="str">
        <f>$L$23</f>
        <v>dd</v>
      </c>
      <c r="AX7" s="487"/>
      <c r="AY7" s="487"/>
      <c r="AZ7" s="487"/>
      <c r="BA7" s="487"/>
      <c r="BB7" s="487"/>
      <c r="BC7" s="6">
        <f>IF(AX7&gt;AX8,1,0)+IF(AY7&gt;AY8,1,0)+IF(AZ7&gt;AZ8,1,0)+IF(BA7&gt;BA8,1,0)+IF(BB7&gt;BB8,1,0)</f>
        <v>0</v>
      </c>
      <c r="BD7" s="414"/>
    </row>
    <row r="8" spans="1:56" s="3" customFormat="1" ht="34.950000000000003" customHeight="1" thickBot="1" x14ac:dyDescent="0.3">
      <c r="A8" s="327"/>
      <c r="B8" s="402" t="s">
        <v>5</v>
      </c>
      <c r="C8" s="402"/>
      <c r="D8" s="402"/>
      <c r="E8" s="402"/>
      <c r="F8" s="402"/>
      <c r="G8" s="402"/>
      <c r="H8" s="402"/>
      <c r="I8" s="402"/>
      <c r="J8" s="403"/>
      <c r="K8" s="111"/>
      <c r="L8" s="552"/>
      <c r="M8" s="553"/>
      <c r="N8" s="554"/>
      <c r="O8" s="552"/>
      <c r="P8" s="553"/>
      <c r="Q8" s="554"/>
      <c r="R8" s="552"/>
      <c r="S8" s="553"/>
      <c r="T8" s="554"/>
      <c r="U8" s="552"/>
      <c r="V8" s="553"/>
      <c r="W8" s="554"/>
      <c r="X8" s="570"/>
      <c r="Y8" s="571"/>
      <c r="Z8" s="572"/>
      <c r="AA8" s="552"/>
      <c r="AB8" s="553"/>
      <c r="AC8" s="554"/>
      <c r="AD8" s="521" t="s">
        <v>6</v>
      </c>
      <c r="AE8" s="522"/>
      <c r="AF8" s="522"/>
      <c r="AG8" s="510" t="s">
        <v>4</v>
      </c>
      <c r="AH8" s="511"/>
      <c r="AI8" s="512"/>
      <c r="AJ8" s="513" t="s">
        <v>7</v>
      </c>
      <c r="AK8" s="514"/>
      <c r="AL8" s="515"/>
      <c r="AM8" s="10" t="s">
        <v>8</v>
      </c>
      <c r="AN8" s="111"/>
      <c r="AO8" s="7" t="str">
        <f>$L$19</f>
        <v>bb</v>
      </c>
      <c r="AP8" s="488"/>
      <c r="AQ8" s="488"/>
      <c r="AR8" s="488"/>
      <c r="AS8" s="488"/>
      <c r="AT8" s="488"/>
      <c r="AU8" s="9">
        <f>IF(AP8&gt;AP7,1,0)+IF(AQ8&gt;AQ7,1,0)+IF(AR8&gt;AR7,1,0)+IF(AS8&gt;AS7,1,0)+IF(AT8&gt;AT7,1,0)</f>
        <v>0</v>
      </c>
      <c r="AV8" s="393"/>
      <c r="AW8" s="7" t="str">
        <f>$L$25</f>
        <v>ee</v>
      </c>
      <c r="AX8" s="488"/>
      <c r="AY8" s="488"/>
      <c r="AZ8" s="488"/>
      <c r="BA8" s="488"/>
      <c r="BB8" s="488"/>
      <c r="BC8" s="9">
        <f>IF(AX8&gt;AX7,1,0)+IF(AY8&gt;AY7,1,0)+IF(AZ8&gt;AZ7,1,0)+IF(BA8&gt;BA7,1,0)+IF(BB8&gt;BB7,1,0)</f>
        <v>0</v>
      </c>
      <c r="BD8" s="414"/>
    </row>
    <row r="9" spans="1:56" s="3" customFormat="1" ht="34.950000000000003" customHeight="1" thickTop="1" x14ac:dyDescent="0.25">
      <c r="A9" s="327"/>
      <c r="B9" s="71">
        <f t="shared" ref="B9:B14" si="0">IF(K9="","-",RANK(G9,$G$9:$G$14,0)+RANK(F9,$F$9:$F$14,0)%+RANK(E9,$E$9:$E$14,0)%%+ROW()%%%)</f>
        <v>1.0101089999999999</v>
      </c>
      <c r="C9" s="72">
        <f t="shared" ref="C9:C14" si="1">IF(B9="","",RANK(B9,$B$9:$B$14,1))</f>
        <v>1</v>
      </c>
      <c r="D9" s="73" t="str">
        <f>$L$17</f>
        <v>aa</v>
      </c>
      <c r="E9" s="74">
        <f t="shared" ref="E9:E14" si="2">SUM(AD9-AF9)</f>
        <v>0</v>
      </c>
      <c r="F9" s="74">
        <f t="shared" ref="F9:F14" si="3">SUM(AG9-AI9)</f>
        <v>0</v>
      </c>
      <c r="G9" s="75">
        <f t="shared" ref="G9:G14" si="4">SUM(AJ9-AL9)</f>
        <v>0</v>
      </c>
      <c r="H9" s="76">
        <f>SMALL($B$9:$B$14,1)</f>
        <v>1.0101089999999999</v>
      </c>
      <c r="I9" s="72">
        <f t="shared" ref="I9:I14" si="5">IF(H9="","",RANK(H9,$H$9:$H$14,1))</f>
        <v>1</v>
      </c>
      <c r="J9" s="85" t="str">
        <f t="shared" ref="J9:J14" si="6">INDEX($D$9:$D$14,MATCH(H9,$B$9:$B$14,0),1)</f>
        <v>aa</v>
      </c>
      <c r="K9" s="6" t="str">
        <f>$L$17</f>
        <v>aa</v>
      </c>
      <c r="L9" s="103"/>
      <c r="M9" s="103"/>
      <c r="N9" s="104"/>
      <c r="O9" s="105" t="str">
        <f>IF($AU$7+$AU$8&gt;0,$AU$7,"")</f>
        <v/>
      </c>
      <c r="P9" s="106" t="s">
        <v>9</v>
      </c>
      <c r="Q9" s="107" t="str">
        <f>IF($AU$7+$AU$8&gt;0,$AU$8,"")</f>
        <v/>
      </c>
      <c r="R9" s="15" t="str">
        <f>IF($AU$25+$AU$26&gt;0,$AU$25,"")</f>
        <v/>
      </c>
      <c r="S9" s="16" t="s">
        <v>9</v>
      </c>
      <c r="T9" s="18" t="str">
        <f>IF($AU$25+$AU$26&gt;0,$AU$26,"")</f>
        <v/>
      </c>
      <c r="U9" s="15" t="str">
        <f>IF($BC$13+$BC$14&gt;0,$BC$13,"")</f>
        <v/>
      </c>
      <c r="V9" s="112" t="s">
        <v>9</v>
      </c>
      <c r="W9" s="18" t="str">
        <f>IF($BC$13+$BC$14&gt;0,$BC$14,"")</f>
        <v/>
      </c>
      <c r="X9" s="15" t="str">
        <f>IF($AU$19+$AU$20&gt;0,$AU$19,"")</f>
        <v/>
      </c>
      <c r="Y9" s="112" t="s">
        <v>9</v>
      </c>
      <c r="Z9" s="18" t="str">
        <f>IF($AU$19+$AU$20&gt;0,$AU$20,"")</f>
        <v/>
      </c>
      <c r="AA9" s="15" t="str">
        <f>IF($BC$19+$BC$20&gt;0,$BC$19,"")</f>
        <v/>
      </c>
      <c r="AB9" s="16" t="s">
        <v>9</v>
      </c>
      <c r="AC9" s="19" t="str">
        <f>IF($BC$19+$BC$20&gt;0,$BC$20,"")</f>
        <v/>
      </c>
      <c r="AD9" s="20">
        <f>SUM(AP7:AT7)+SUM(AP19:AT19)+SUM(AP25:AT25)+SUM(AX13:BB13)+SUM(AX19:BB19)</f>
        <v>0</v>
      </c>
      <c r="AE9" s="21" t="s">
        <v>9</v>
      </c>
      <c r="AF9" s="22">
        <f>SUM(AP8:AT8)+SUM(AP20:AT20)+SUM(AP26:AT26)+SUM(AX14:BB14)+SUM(AX20:BB20)</f>
        <v>0</v>
      </c>
      <c r="AG9" s="23">
        <f>SUM($O$9,$R$9,$U$9,$X$9,$AA$9)</f>
        <v>0</v>
      </c>
      <c r="AH9" s="24" t="s">
        <v>9</v>
      </c>
      <c r="AI9" s="99">
        <f>SUM($Q$9,$T$9,$W$9,$Z$9,$AC$9)</f>
        <v>0</v>
      </c>
      <c r="AJ9" s="26">
        <f>IF($O$9&gt;$Q$9,1,0)+IF($R$9&gt;$T$9,1,0)+IF($U$9&gt;$W$9,1,0)+IF($X$9&gt;$Z$9,1,0)+IF($AA$9&gt;$AC$9,1,0)</f>
        <v>0</v>
      </c>
      <c r="AK9" s="27" t="s">
        <v>9</v>
      </c>
      <c r="AL9" s="28">
        <f>IF($Q$9&gt;$O$9,1,0)+IF($T$9&gt;$R$9,1,0)+IF($W$9&gt;$U$9,1,0)+IF($Z$9&gt;$X$9,1,0)+IF($AC$9&gt;$AA$9,1,0)</f>
        <v>0</v>
      </c>
      <c r="AM9" s="82">
        <f t="shared" ref="AM9:AM14" si="7">IF(B9="","",RANK(B9,$B$9:$B$14,1))</f>
        <v>1</v>
      </c>
      <c r="AN9" s="409"/>
      <c r="AO9" s="111"/>
      <c r="AP9" s="493"/>
      <c r="AQ9" s="493"/>
      <c r="AR9" s="493"/>
      <c r="AS9" s="493"/>
      <c r="AT9" s="493"/>
      <c r="AU9" s="111"/>
      <c r="AV9" s="111"/>
      <c r="AW9" s="111"/>
      <c r="AX9" s="493"/>
      <c r="AY9" s="493"/>
      <c r="AZ9" s="493"/>
      <c r="BA9" s="493"/>
      <c r="BB9" s="493"/>
      <c r="BC9" s="111"/>
      <c r="BD9" s="428"/>
    </row>
    <row r="10" spans="1:56" s="3" customFormat="1" ht="34.950000000000003" customHeight="1" x14ac:dyDescent="0.25">
      <c r="A10" s="327"/>
      <c r="B10" s="71">
        <f t="shared" si="0"/>
        <v>1.0101100000000001</v>
      </c>
      <c r="C10" s="72">
        <f t="shared" si="1"/>
        <v>2</v>
      </c>
      <c r="D10" s="73" t="str">
        <f>$L$19</f>
        <v>bb</v>
      </c>
      <c r="E10" s="74">
        <f t="shared" si="2"/>
        <v>0</v>
      </c>
      <c r="F10" s="74">
        <f t="shared" si="3"/>
        <v>0</v>
      </c>
      <c r="G10" s="75">
        <f t="shared" si="4"/>
        <v>0</v>
      </c>
      <c r="H10" s="76">
        <f>SMALL($B$9:$B$14,2)</f>
        <v>1.0101100000000001</v>
      </c>
      <c r="I10" s="72">
        <f t="shared" si="5"/>
        <v>2</v>
      </c>
      <c r="J10" s="85" t="str">
        <f t="shared" si="6"/>
        <v>bb</v>
      </c>
      <c r="K10" s="6" t="str">
        <f>$L$19</f>
        <v>bb</v>
      </c>
      <c r="L10" s="30" t="str">
        <f>IF($AU$7+$AU$8&gt;0,$AU$8,"")</f>
        <v/>
      </c>
      <c r="M10" s="31" t="s">
        <v>9</v>
      </c>
      <c r="N10" s="32" t="str">
        <f>IF($AU$7+$AU$8&gt;0,$AU$7,"")</f>
        <v/>
      </c>
      <c r="O10" s="46"/>
      <c r="P10" s="47"/>
      <c r="Q10" s="48"/>
      <c r="R10" s="34" t="str">
        <f>IF($AU$16+$AU$17&gt;0,$AU$16,"")</f>
        <v/>
      </c>
      <c r="S10" s="31" t="s">
        <v>9</v>
      </c>
      <c r="T10" s="32" t="str">
        <f>IF($AU$16+$AU$17&gt;0,$AU$17,"")</f>
        <v/>
      </c>
      <c r="U10" s="34" t="str">
        <f>IF($BC$22+$BC$23&gt;0,$BC$22,"")</f>
        <v/>
      </c>
      <c r="V10" s="96" t="s">
        <v>9</v>
      </c>
      <c r="W10" s="32" t="str">
        <f>IF($BC$22+$BC$23&gt;0,$BC$23,"")</f>
        <v/>
      </c>
      <c r="X10" s="34" t="str">
        <f>IF($BC$16+$BC$17&gt;0,$BC$16,"")</f>
        <v/>
      </c>
      <c r="Y10" s="96" t="s">
        <v>9</v>
      </c>
      <c r="Z10" s="32" t="str">
        <f>IF($BC$16+$BC$17&gt;0,$BC$17,"")</f>
        <v/>
      </c>
      <c r="AA10" s="34" t="str">
        <f>IF($AU$28+$AU$29&gt;0,$AU$28,"")</f>
        <v/>
      </c>
      <c r="AB10" s="31" t="s">
        <v>9</v>
      </c>
      <c r="AC10" s="35" t="str">
        <f>IF($AU$28+$AU$29&gt;0,$AU$29,"")</f>
        <v/>
      </c>
      <c r="AD10" s="49">
        <f>SUM(AP8:AT8)+SUM(AP16:AT16)+SUM(AP28:AT28)+SUM(AX16:BB16)+SUM(AX22:BB22)</f>
        <v>0</v>
      </c>
      <c r="AE10" s="50" t="s">
        <v>9</v>
      </c>
      <c r="AF10" s="51">
        <f>SUM(AP7:AT7)+SUM(AP17:AT17)+SUM(AP29:AT29)+SUM(AX17:BB17)+SUM(AX23:BB23)</f>
        <v>0</v>
      </c>
      <c r="AG10" s="39">
        <f>SUM($L$10,$R$10,$U$10,$X$10,$AA$10)</f>
        <v>0</v>
      </c>
      <c r="AH10" s="100" t="s">
        <v>9</v>
      </c>
      <c r="AI10" s="101">
        <f>SUM($N$10,$T$10,$W$10,$Z$10,$AC$10)</f>
        <v>0</v>
      </c>
      <c r="AJ10" s="42">
        <f>IF($L$10&gt;$N$10,1,0)+IF($R$10&gt;$T$10,1,0)+IF($U$10&gt;$W$10,1,0)+IF($X$10&gt;$Z$10,1,0)+IF($AA$10&gt;$AC$10,1,0)</f>
        <v>0</v>
      </c>
      <c r="AK10" s="43" t="s">
        <v>9</v>
      </c>
      <c r="AL10" s="44">
        <f>IF($N$10&gt;$L$10,1,0)+IF($T$10&gt;$R$10,1,0)+IF($W$10&gt;$U$10,1,0)+IF($Z$10&gt;$X$10,1,0)+IF($AC$10&gt;$AA$10,1,0)</f>
        <v>0</v>
      </c>
      <c r="AM10" s="83">
        <f t="shared" si="7"/>
        <v>2</v>
      </c>
      <c r="AN10" s="365"/>
      <c r="AO10" s="29" t="str">
        <f>$L$21</f>
        <v>cc</v>
      </c>
      <c r="AP10" s="487"/>
      <c r="AQ10" s="487"/>
      <c r="AR10" s="487"/>
      <c r="AS10" s="487"/>
      <c r="AT10" s="487"/>
      <c r="AU10" s="6">
        <f>IF(AP10&gt;AP11,1,0)+IF(AQ10&gt;AQ11,1,0)+IF(AR10&gt;AR11,1,0)+IF(AS10&gt;AS11,1,0)+IF(AT10&gt;AT11,1,0)</f>
        <v>0</v>
      </c>
      <c r="AV10" s="393"/>
      <c r="AW10" s="29" t="str">
        <f>$L$21</f>
        <v>cc</v>
      </c>
      <c r="AX10" s="487"/>
      <c r="AY10" s="487"/>
      <c r="AZ10" s="487"/>
      <c r="BA10" s="487"/>
      <c r="BB10" s="487"/>
      <c r="BC10" s="6">
        <f>IF(AX10&gt;AX11,1,0)+IF(AY10&gt;AY11,1,0)+IF(AZ10&gt;AZ11,1,0)+IF(BA10&gt;BA11,1,0)+IF(BB10&gt;BB11,1,0)</f>
        <v>0</v>
      </c>
      <c r="BD10" s="414"/>
    </row>
    <row r="11" spans="1:56" s="3" customFormat="1" ht="34.950000000000003" customHeight="1" thickBot="1" x14ac:dyDescent="0.3">
      <c r="A11" s="327"/>
      <c r="B11" s="71">
        <f t="shared" si="0"/>
        <v>1.010111</v>
      </c>
      <c r="C11" s="72">
        <f t="shared" si="1"/>
        <v>3</v>
      </c>
      <c r="D11" s="73" t="str">
        <f>$L$21</f>
        <v>cc</v>
      </c>
      <c r="E11" s="74">
        <f t="shared" si="2"/>
        <v>0</v>
      </c>
      <c r="F11" s="74">
        <f t="shared" si="3"/>
        <v>0</v>
      </c>
      <c r="G11" s="75">
        <f t="shared" si="4"/>
        <v>0</v>
      </c>
      <c r="H11" s="76">
        <f>SMALL($B$9:$B$14,3)</f>
        <v>1.010111</v>
      </c>
      <c r="I11" s="72">
        <f t="shared" si="5"/>
        <v>3</v>
      </c>
      <c r="J11" s="85" t="str">
        <f t="shared" si="6"/>
        <v>cc</v>
      </c>
      <c r="K11" s="6" t="str">
        <f>$L$21</f>
        <v>cc</v>
      </c>
      <c r="L11" s="30" t="str">
        <f>IF($AU$25+$AU$26&gt;0,$AU$26,"")</f>
        <v/>
      </c>
      <c r="M11" s="31" t="s">
        <v>9</v>
      </c>
      <c r="N11" s="32" t="str">
        <f>IF($AU$25+$AU$26&gt;0,$AU$25,"")</f>
        <v/>
      </c>
      <c r="O11" s="34" t="str">
        <f>IF($AU$16+$AU$17&gt;0,$AU$17,"")</f>
        <v/>
      </c>
      <c r="P11" s="31" t="s">
        <v>9</v>
      </c>
      <c r="Q11" s="32" t="str">
        <f>IF($AU$16+$AU$17&gt;0,$AU$16,"")</f>
        <v/>
      </c>
      <c r="R11" s="46"/>
      <c r="S11" s="47"/>
      <c r="T11" s="48"/>
      <c r="U11" s="34" t="str">
        <f>IF($AU$10+$AU$11&gt;0,$AU$10,"")</f>
        <v/>
      </c>
      <c r="V11" s="31" t="s">
        <v>9</v>
      </c>
      <c r="W11" s="32" t="str">
        <f>IF($AU$10+$AU$11&gt;0,$AU$11,"")</f>
        <v/>
      </c>
      <c r="X11" s="34" t="str">
        <f>IF($BC$25+$BC$26&gt;0,$BC$25,"")</f>
        <v/>
      </c>
      <c r="Y11" s="96" t="s">
        <v>9</v>
      </c>
      <c r="Z11" s="32" t="str">
        <f>IF($BC$25+$BC$26&gt;0,$BC$26,"")</f>
        <v/>
      </c>
      <c r="AA11" s="34" t="str">
        <f>IF($BC$10+$BC$11&gt;0,$BC$10,"")</f>
        <v/>
      </c>
      <c r="AB11" s="31" t="s">
        <v>9</v>
      </c>
      <c r="AC11" s="35" t="str">
        <f>IF($BC$10+$BC$11&gt;0,$BC$11,"")</f>
        <v/>
      </c>
      <c r="AD11" s="49">
        <f>SUM(AP10:AT10)+SUM(AP17:AT17)+SUM(AP26:AT26)+SUM(AX10:BB10)+SUM(AX25:BB25)</f>
        <v>0</v>
      </c>
      <c r="AE11" s="50" t="s">
        <v>9</v>
      </c>
      <c r="AF11" s="51">
        <f>SUM(AP11:AT11)+SUM(AP16:AT16)+SUM(AP25:AT25)+SUM(AX11:BB11)+SUM(AX26:BB26)</f>
        <v>0</v>
      </c>
      <c r="AG11" s="39">
        <f>SUM($L$11,$O$11,$U$11,$X$11,$AA$11)</f>
        <v>0</v>
      </c>
      <c r="AH11" s="100" t="s">
        <v>9</v>
      </c>
      <c r="AI11" s="101">
        <f>SUM($N$11,$Q$11,$W$11,$Z$11,$AC$11)</f>
        <v>0</v>
      </c>
      <c r="AJ11" s="42">
        <f>IF($L$11&gt;$N$11,1,0)+IF($O$11&gt;$Q$11,1,0)+IF($U$11&gt;$W$11,1,0)+IF($X$11&gt;$Z$11,1,0)+IF($AA$11&gt;$AC$11,1,0)</f>
        <v>0</v>
      </c>
      <c r="AK11" s="43" t="s">
        <v>9</v>
      </c>
      <c r="AL11" s="44">
        <f>IF($N$11&gt;$L$11,1,0)+IF($Q$11&gt;$O$11,1,0)+IF($W$11&gt;$U$11,1,0)+IF($Z$11&gt;$X$11,1,0)+IF($AC$11&gt;$AA$11,1,0)</f>
        <v>0</v>
      </c>
      <c r="AM11" s="83">
        <f t="shared" si="7"/>
        <v>3</v>
      </c>
      <c r="AN11" s="409"/>
      <c r="AO11" s="7" t="str">
        <f>$L$23</f>
        <v>dd</v>
      </c>
      <c r="AP11" s="488"/>
      <c r="AQ11" s="488"/>
      <c r="AR11" s="488"/>
      <c r="AS11" s="488"/>
      <c r="AT11" s="488"/>
      <c r="AU11" s="9">
        <f>IF(AP11&gt;AP10,1,0)+IF(AQ11&gt;AQ10,1,0)+IF(AR11&gt;AR10,1,0)+IF(AS11&gt;AS10,1,0)+IF(AT11&gt;AT10,1,0)</f>
        <v>0</v>
      </c>
      <c r="AV11" s="393"/>
      <c r="AW11" s="7" t="str">
        <f>$L$27</f>
        <v>ff</v>
      </c>
      <c r="AX11" s="488"/>
      <c r="AY11" s="488"/>
      <c r="AZ11" s="488"/>
      <c r="BA11" s="488"/>
      <c r="BB11" s="488"/>
      <c r="BC11" s="9">
        <f>IF(AX11&gt;AX10,1,0)+IF(AY11&gt;AY10,1,0)+IF(AZ11&gt;AZ10,1,0)+IF(BA11&gt;BA10,1,0)+IF(BB11&gt;BB10,1,0)</f>
        <v>0</v>
      </c>
      <c r="BD11" s="414"/>
    </row>
    <row r="12" spans="1:56" s="3" customFormat="1" ht="34.950000000000003" customHeight="1" x14ac:dyDescent="0.25">
      <c r="A12" s="327"/>
      <c r="B12" s="71">
        <f t="shared" si="0"/>
        <v>1.0101119999999999</v>
      </c>
      <c r="C12" s="72">
        <f t="shared" si="1"/>
        <v>4</v>
      </c>
      <c r="D12" s="73" t="str">
        <f>$L$23</f>
        <v>dd</v>
      </c>
      <c r="E12" s="74">
        <f t="shared" si="2"/>
        <v>0</v>
      </c>
      <c r="F12" s="74">
        <f t="shared" si="3"/>
        <v>0</v>
      </c>
      <c r="G12" s="75">
        <f t="shared" si="4"/>
        <v>0</v>
      </c>
      <c r="H12" s="76">
        <f>SMALL($B$9:$B$14,4)</f>
        <v>1.0101119999999999</v>
      </c>
      <c r="I12" s="72">
        <f t="shared" si="5"/>
        <v>4</v>
      </c>
      <c r="J12" s="85" t="str">
        <f t="shared" si="6"/>
        <v>dd</v>
      </c>
      <c r="K12" s="6" t="str">
        <f>$L$23</f>
        <v>dd</v>
      </c>
      <c r="L12" s="30" t="str">
        <f>IF($BC$13+$BC$14&gt;0,$BC$14,"")</f>
        <v/>
      </c>
      <c r="M12" s="31" t="s">
        <v>9</v>
      </c>
      <c r="N12" s="32" t="str">
        <f>IF($BC$13+$BC$14&gt;0,$BC$13,"")</f>
        <v/>
      </c>
      <c r="O12" s="34" t="str">
        <f>IF($BC$22+$BC$23&gt;0,$BC$23,"")</f>
        <v/>
      </c>
      <c r="P12" s="31" t="s">
        <v>9</v>
      </c>
      <c r="Q12" s="32" t="str">
        <f>IF($BC$22+$BC$23&gt;0,$BC$22,"")</f>
        <v/>
      </c>
      <c r="R12" s="34" t="str">
        <f>IF($AU$10+$AU$11&gt;0,$AU$11,"")</f>
        <v/>
      </c>
      <c r="S12" s="31" t="s">
        <v>9</v>
      </c>
      <c r="T12" s="32" t="str">
        <f>IF($AU$10+$AU$11&gt;0,$AU$10,"")</f>
        <v/>
      </c>
      <c r="U12" s="46"/>
      <c r="V12" s="47"/>
      <c r="W12" s="48"/>
      <c r="X12" s="34" t="str">
        <f>IF($BC$7+$BC$8&gt;0,$BC$7,"")</f>
        <v/>
      </c>
      <c r="Y12" s="31" t="s">
        <v>9</v>
      </c>
      <c r="Z12" s="32" t="str">
        <f>IF($BC$7+$BC$8&gt;0,$BC$8,"")</f>
        <v/>
      </c>
      <c r="AA12" s="34" t="str">
        <f>IF($AU$22+$AU$23&gt;0,$AU$22,"")</f>
        <v/>
      </c>
      <c r="AB12" s="31" t="s">
        <v>9</v>
      </c>
      <c r="AC12" s="35" t="str">
        <f>IF($AU$22+$AU$23&gt;0,$AU$23,"")</f>
        <v/>
      </c>
      <c r="AD12" s="49">
        <f>SUM(AP11:AT11)+SUM(AP22:AT22)+SUM(AX7:BB7)+SUM(AX14:BB14)+SUM(AX23:BB23)</f>
        <v>0</v>
      </c>
      <c r="AE12" s="50" t="s">
        <v>9</v>
      </c>
      <c r="AF12" s="51">
        <f>SUM(AP10:AT10)+SUM(AP23:AT23)+SUM(AX8:BB8)+SUM(AX13:BB13)+SUM(AX22:BB22)</f>
        <v>0</v>
      </c>
      <c r="AG12" s="39">
        <f>SUM($L$12,$O$12,$R$12,$X$12,$AA$12)</f>
        <v>0</v>
      </c>
      <c r="AH12" s="100" t="s">
        <v>9</v>
      </c>
      <c r="AI12" s="101">
        <f>SUM($N$12,$Q$12,$T$12,$Z$12,$AC$12)</f>
        <v>0</v>
      </c>
      <c r="AJ12" s="42">
        <f>IF($L$12&gt;$N$12,1,0)+IF($O$12&gt;$Q$12,1,0)+IF($R$12&gt;$T$12,1,0)+IF($X$12&gt;$Z$12,1,0)+IF($AA$12&gt;$AC$12,1,0)</f>
        <v>0</v>
      </c>
      <c r="AK12" s="43" t="s">
        <v>9</v>
      </c>
      <c r="AL12" s="44">
        <f>IF($N$12&gt;$L$12,1,0)+IF($Q$12&gt;$O$12,1,0)+IF($T$12&gt;$R$12,1,0)+IF($Z$12&gt;$X$12,1,0)+IF($AC$12&gt;$AA$12,1,0)</f>
        <v>0</v>
      </c>
      <c r="AM12" s="83">
        <f t="shared" si="7"/>
        <v>4</v>
      </c>
      <c r="AN12" s="409"/>
      <c r="AO12" s="409"/>
      <c r="AP12" s="495"/>
      <c r="AQ12" s="495"/>
      <c r="AR12" s="495"/>
      <c r="AS12" s="495"/>
      <c r="AT12" s="495"/>
      <c r="AU12" s="412"/>
      <c r="AV12" s="412"/>
      <c r="AW12" s="409"/>
      <c r="AX12" s="495"/>
      <c r="AY12" s="495"/>
      <c r="AZ12" s="495"/>
      <c r="BA12" s="495"/>
      <c r="BB12" s="495"/>
      <c r="BC12" s="412"/>
      <c r="BD12" s="427"/>
    </row>
    <row r="13" spans="1:56" s="3" customFormat="1" ht="34.950000000000003" customHeight="1" x14ac:dyDescent="0.25">
      <c r="A13" s="327"/>
      <c r="B13" s="71">
        <f t="shared" si="0"/>
        <v>1.010113</v>
      </c>
      <c r="C13" s="72">
        <f t="shared" si="1"/>
        <v>5</v>
      </c>
      <c r="D13" s="73" t="str">
        <f>$L$25</f>
        <v>ee</v>
      </c>
      <c r="E13" s="74">
        <f t="shared" si="2"/>
        <v>0</v>
      </c>
      <c r="F13" s="74">
        <f t="shared" si="3"/>
        <v>0</v>
      </c>
      <c r="G13" s="75">
        <f t="shared" si="4"/>
        <v>0</v>
      </c>
      <c r="H13" s="76">
        <f>SMALL($B$9:$B$14,5)</f>
        <v>1.010113</v>
      </c>
      <c r="I13" s="72">
        <f t="shared" si="5"/>
        <v>5</v>
      </c>
      <c r="J13" s="85" t="str">
        <f t="shared" si="6"/>
        <v>ee</v>
      </c>
      <c r="K13" s="6" t="str">
        <f>$L$25</f>
        <v>ee</v>
      </c>
      <c r="L13" s="30" t="str">
        <f>IF($AU$19+$AU$20&gt;0,$AU$20,"")</f>
        <v/>
      </c>
      <c r="M13" s="31" t="s">
        <v>9</v>
      </c>
      <c r="N13" s="32" t="str">
        <f>IF($AU$19+$AU$20&gt;0,$AU$19,"")</f>
        <v/>
      </c>
      <c r="O13" s="34" t="str">
        <f>IF($BC$16+$BC$17&gt;0,$BC$17,"")</f>
        <v/>
      </c>
      <c r="P13" s="31" t="s">
        <v>9</v>
      </c>
      <c r="Q13" s="32" t="str">
        <f>IF($BC$16+$BC$17&gt;0,$BC$16,"")</f>
        <v/>
      </c>
      <c r="R13" s="34" t="str">
        <f>IF($BC$25+$BC$26&gt;0,$BC$26,"")</f>
        <v/>
      </c>
      <c r="S13" s="31" t="s">
        <v>9</v>
      </c>
      <c r="T13" s="32" t="str">
        <f>IF($BC$25+$BC$26&gt;0,$BC$25,"")</f>
        <v/>
      </c>
      <c r="U13" s="34" t="str">
        <f>IF($BC$7+$BC$8&gt;0,$BC$8,"")</f>
        <v/>
      </c>
      <c r="V13" s="31" t="s">
        <v>9</v>
      </c>
      <c r="W13" s="32" t="str">
        <f>IF($BC$7+$BC$8&gt;0,$BC$7,"")</f>
        <v/>
      </c>
      <c r="X13" s="46"/>
      <c r="Y13" s="47"/>
      <c r="Z13" s="48"/>
      <c r="AA13" s="34" t="str">
        <f>IF($AU$13+$AU$14&gt;0,$AU$13,"")</f>
        <v/>
      </c>
      <c r="AB13" s="31" t="s">
        <v>9</v>
      </c>
      <c r="AC13" s="35" t="str">
        <f>IF($AU$13+$AU$14&gt;0,$AU$14,"")</f>
        <v/>
      </c>
      <c r="AD13" s="49">
        <f>SUM(AP13:AT13)+SUM(AP20:AT20)+SUM(AX8:BB8)+SUM(AX17:BB17)+SUM(AX26:BB26)</f>
        <v>0</v>
      </c>
      <c r="AE13" s="50" t="s">
        <v>9</v>
      </c>
      <c r="AF13" s="51">
        <f>SUM(AP14:AT14)+SUM(AP19:AT19)+SUM(AX7:BB7)+SUM(AX16:BB16)+SUM(AX25:BB25)</f>
        <v>0</v>
      </c>
      <c r="AG13" s="39">
        <f>SUM($L$13,$O$13,$R$13,$U$13,$AA$13)</f>
        <v>0</v>
      </c>
      <c r="AH13" s="100" t="s">
        <v>9</v>
      </c>
      <c r="AI13" s="101">
        <f>SUM($N$13,$Q$13,$T$13,$W$13,$AC$13)</f>
        <v>0</v>
      </c>
      <c r="AJ13" s="42">
        <f>IF($L$13&gt;$N$13,1,0)+IF($O$13&gt;$Q$13,1,0)+IF($R$13&gt;$T$13,1,0)+IF($U$13&gt;$W$13,1,0)+IF($AA$13&gt;$AC$13,1,0)</f>
        <v>0</v>
      </c>
      <c r="AK13" s="43" t="s">
        <v>9</v>
      </c>
      <c r="AL13" s="44">
        <f>IF($N$13&gt;$L$13,1,0)+IF($Q$13&gt;$O$13,1,0)+IF($T$13&gt;$R$13,1,0)+IF($W$13&gt;$U$13,1,0)+IF($AC$13&gt;$AA$13,1,0)</f>
        <v>0</v>
      </c>
      <c r="AM13" s="83">
        <f t="shared" si="7"/>
        <v>5</v>
      </c>
      <c r="AN13" s="409"/>
      <c r="AO13" s="4" t="str">
        <f>$L$25</f>
        <v>ee</v>
      </c>
      <c r="AP13" s="487"/>
      <c r="AQ13" s="487"/>
      <c r="AR13" s="487"/>
      <c r="AS13" s="487"/>
      <c r="AT13" s="487"/>
      <c r="AU13" s="6">
        <f>IF(AP13&gt;AP14,1,0)+IF(AQ13&gt;AQ14,1,0)+IF(AR13&gt;AR14,1,0)+IF(AS13&gt;AS14,1,0)+IF(AT13&gt;AT14,1,0)</f>
        <v>0</v>
      </c>
      <c r="AV13" s="393"/>
      <c r="AW13" s="4" t="str">
        <f>$L$17</f>
        <v>aa</v>
      </c>
      <c r="AX13" s="487"/>
      <c r="AY13" s="487"/>
      <c r="AZ13" s="487"/>
      <c r="BA13" s="487"/>
      <c r="BB13" s="487"/>
      <c r="BC13" s="6">
        <f>IF(AX13&gt;AX14,1,0)+IF(AY13&gt;AY14,1,0)+IF(AZ13&gt;AZ14,1,0)+IF(BA13&gt;BA14,1,0)+IF(BB13&gt;BB14,1,0)</f>
        <v>0</v>
      </c>
      <c r="BD13" s="414"/>
    </row>
    <row r="14" spans="1:56" s="3" customFormat="1" ht="34.950000000000003" customHeight="1" thickBot="1" x14ac:dyDescent="0.3">
      <c r="A14" s="327"/>
      <c r="B14" s="77">
        <f t="shared" si="0"/>
        <v>1.010114</v>
      </c>
      <c r="C14" s="78">
        <f t="shared" si="1"/>
        <v>6</v>
      </c>
      <c r="D14" s="73" t="str">
        <f>$L$27</f>
        <v>ff</v>
      </c>
      <c r="E14" s="79">
        <f t="shared" si="2"/>
        <v>0</v>
      </c>
      <c r="F14" s="79">
        <f t="shared" si="3"/>
        <v>0</v>
      </c>
      <c r="G14" s="80">
        <f t="shared" si="4"/>
        <v>0</v>
      </c>
      <c r="H14" s="81">
        <f>SMALL($B$9:$B$14,6)</f>
        <v>1.010114</v>
      </c>
      <c r="I14" s="78">
        <f t="shared" si="5"/>
        <v>6</v>
      </c>
      <c r="J14" s="86" t="str">
        <f t="shared" si="6"/>
        <v>ff</v>
      </c>
      <c r="K14" s="6" t="str">
        <f>$L$27</f>
        <v>ff</v>
      </c>
      <c r="L14" s="52" t="str">
        <f>IF($BC$19+$BC$20&gt;0,$BC$20,"")</f>
        <v/>
      </c>
      <c r="M14" s="53" t="s">
        <v>9</v>
      </c>
      <c r="N14" s="54" t="str">
        <f>IF($BC$19+$BC$20&gt;0,$BC$19,"")</f>
        <v/>
      </c>
      <c r="O14" s="58" t="str">
        <f>IF($AU$28+$AU$29&gt;0,$AU$29,"")</f>
        <v/>
      </c>
      <c r="P14" s="53" t="s">
        <v>9</v>
      </c>
      <c r="Q14" s="54" t="str">
        <f>IF($AU$28+$AU$29&gt;0,$AU$28,"")</f>
        <v/>
      </c>
      <c r="R14" s="58" t="str">
        <f>IF($BC$10+$BC$11&gt;0,$BC$11,"")</f>
        <v/>
      </c>
      <c r="S14" s="53" t="s">
        <v>9</v>
      </c>
      <c r="T14" s="54" t="str">
        <f>IF($BC$10+$BC$11&gt;0,$BC$10,"")</f>
        <v/>
      </c>
      <c r="U14" s="58" t="str">
        <f>IF($AU$22+$AU$23&gt;0,$AU$23,"")</f>
        <v/>
      </c>
      <c r="V14" s="97" t="s">
        <v>9</v>
      </c>
      <c r="W14" s="54" t="str">
        <f>IF($AU$22+$AU$23&gt;0,$AU$22,"")</f>
        <v/>
      </c>
      <c r="X14" s="58" t="str">
        <f>IF($AU$13+$AU$14&gt;0,$AU$14,"")</f>
        <v/>
      </c>
      <c r="Y14" s="97" t="s">
        <v>9</v>
      </c>
      <c r="Z14" s="54" t="str">
        <f>IF($AU$13+$AU$14&gt;0,$AU$13,"")</f>
        <v/>
      </c>
      <c r="AA14" s="113"/>
      <c r="AB14" s="59"/>
      <c r="AC14" s="59"/>
      <c r="AD14" s="61">
        <f>SUM(AP14:AT14)+SUM(AP23:AT23)+SUM(AP29:AT29)+SUM(AX11:BB11)+SUM(AX20:BB20)</f>
        <v>0</v>
      </c>
      <c r="AE14" s="62" t="s">
        <v>9</v>
      </c>
      <c r="AF14" s="63">
        <f>SUM(AP13:AT13)+SUM(AP22:AT22)+SUM(AP28:AT28)+SUM(AX10:BB10)+SUM(AX19:BB19)</f>
        <v>0</v>
      </c>
      <c r="AG14" s="64">
        <f>SUM($L$14,$O$14,$R$14,$U$14,$X$14)</f>
        <v>0</v>
      </c>
      <c r="AH14" s="89" t="s">
        <v>9</v>
      </c>
      <c r="AI14" s="102">
        <f>SUM($N$14,$Q$14,$T$14,$W$14,$Z$14)</f>
        <v>0</v>
      </c>
      <c r="AJ14" s="67">
        <f>IF($L$14&gt;$N$14,1,0)+IF($O$14&gt;$Q$14,1,0)+IF($R$14&gt;$T$14,1,0)+IF($U$14&gt;$W$14,1,0)+IF($X$14&gt;$Z$14,1,0)</f>
        <v>0</v>
      </c>
      <c r="AK14" s="68" t="s">
        <v>9</v>
      </c>
      <c r="AL14" s="69">
        <f>IF($N$14&gt;$L$14,1,0)+IF($Q$14&gt;$O$14,1,0)+IF($T$14&gt;$R$14,1,0)+IF($W$14&gt;$U$14,1,0)+IF($Z$14&gt;$X$14,1,0)</f>
        <v>0</v>
      </c>
      <c r="AM14" s="84">
        <f t="shared" si="7"/>
        <v>6</v>
      </c>
      <c r="AN14" s="407"/>
      <c r="AO14" s="7" t="str">
        <f>$L$27</f>
        <v>ff</v>
      </c>
      <c r="AP14" s="488"/>
      <c r="AQ14" s="488"/>
      <c r="AR14" s="488"/>
      <c r="AS14" s="488"/>
      <c r="AT14" s="488"/>
      <c r="AU14" s="9">
        <f>IF(AP14&gt;AP13,1,0)+IF(AQ14&gt;AQ13,1,0)+IF(AR14&gt;AR13,1,0)+IF(AS14&gt;AS13,1,0)+IF(AT14&gt;AT13,1,0)</f>
        <v>0</v>
      </c>
      <c r="AV14" s="393"/>
      <c r="AW14" s="7" t="str">
        <f>$L$23</f>
        <v>dd</v>
      </c>
      <c r="AX14" s="488"/>
      <c r="AY14" s="488"/>
      <c r="AZ14" s="488"/>
      <c r="BA14" s="488"/>
      <c r="BB14" s="488"/>
      <c r="BC14" s="9">
        <f>IF(AX14&gt;AX13,1,0)+IF(AY14&gt;AY13,1,0)+IF(AZ14&gt;AZ13,1,0)+IF(BA14&gt;BA13,1,0)+IF(BB14&gt;BB13,1,0)</f>
        <v>0</v>
      </c>
      <c r="BD14" s="414"/>
    </row>
    <row r="15" spans="1:56" s="3" customFormat="1" ht="34.950000000000003" customHeight="1" x14ac:dyDescent="0.25">
      <c r="A15" s="327"/>
      <c r="B15" s="110"/>
      <c r="C15" s="110"/>
      <c r="D15" s="110"/>
      <c r="E15" s="110"/>
      <c r="F15" s="110"/>
      <c r="G15" s="110"/>
      <c r="H15" s="110"/>
      <c r="I15" s="110"/>
      <c r="J15" s="110"/>
      <c r="K15" s="401"/>
      <c r="L15" s="415"/>
      <c r="M15" s="415"/>
      <c r="N15" s="408"/>
      <c r="O15" s="408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403"/>
      <c r="AB15" s="403"/>
      <c r="AC15" s="365"/>
      <c r="AD15" s="365"/>
      <c r="AE15" s="365"/>
      <c r="AF15" s="407"/>
      <c r="AG15" s="407"/>
      <c r="AH15" s="407"/>
      <c r="AI15" s="407"/>
      <c r="AJ15" s="403"/>
      <c r="AK15" s="403"/>
      <c r="AL15" s="403"/>
      <c r="AM15" s="403"/>
      <c r="AN15" s="409"/>
      <c r="AO15" s="393"/>
      <c r="AP15" s="489"/>
      <c r="AQ15" s="489"/>
      <c r="AR15" s="489"/>
      <c r="AS15" s="489"/>
      <c r="AT15" s="489"/>
      <c r="AU15" s="393"/>
      <c r="AV15" s="393"/>
      <c r="AW15" s="393"/>
      <c r="AX15" s="489"/>
      <c r="AY15" s="489"/>
      <c r="AZ15" s="489"/>
      <c r="BA15" s="489"/>
      <c r="BB15" s="489"/>
      <c r="BC15" s="393"/>
      <c r="BD15" s="414"/>
    </row>
    <row r="16" spans="1:56" s="3" customFormat="1" ht="34.950000000000003" customHeight="1" thickBot="1" x14ac:dyDescent="0.45">
      <c r="A16" s="327"/>
      <c r="B16" s="110"/>
      <c r="C16" s="110"/>
      <c r="D16" s="110"/>
      <c r="E16" s="110"/>
      <c r="F16" s="110"/>
      <c r="G16" s="110"/>
      <c r="H16" s="110"/>
      <c r="I16" s="110"/>
      <c r="J16" s="110"/>
      <c r="K16" s="111"/>
      <c r="L16" s="111"/>
      <c r="M16" s="111"/>
      <c r="N16" s="111"/>
      <c r="O16" s="111"/>
      <c r="P16" s="365"/>
      <c r="Q16" s="365"/>
      <c r="R16" s="365"/>
      <c r="S16" s="365"/>
      <c r="T16" s="365"/>
      <c r="U16" s="365"/>
      <c r="V16" s="365"/>
      <c r="W16" s="365"/>
      <c r="X16" s="365"/>
      <c r="Y16" s="365"/>
      <c r="Z16" s="365"/>
      <c r="AA16" s="538" t="s">
        <v>10</v>
      </c>
      <c r="AB16" s="540"/>
      <c r="AC16" s="540"/>
      <c r="AD16" s="540"/>
      <c r="AE16" s="540"/>
      <c r="AF16" s="540"/>
      <c r="AG16" s="540"/>
      <c r="AH16" s="416"/>
      <c r="AI16" s="417"/>
      <c r="AJ16" s="417"/>
      <c r="AK16" s="417"/>
      <c r="AL16" s="403"/>
      <c r="AM16" s="403"/>
      <c r="AN16" s="403"/>
      <c r="AO16" s="29" t="str">
        <f>$L$19</f>
        <v>bb</v>
      </c>
      <c r="AP16" s="487"/>
      <c r="AQ16" s="487"/>
      <c r="AR16" s="487"/>
      <c r="AS16" s="487"/>
      <c r="AT16" s="487"/>
      <c r="AU16" s="6">
        <f>IF(AP16&gt;AP17,1,0)+IF(AQ16&gt;AQ17,1,0)+IF(AR16&gt;AR17,1,0)+IF(AS16&gt;AS17,1,0)+IF(AT16&gt;AT17,1,0)</f>
        <v>0</v>
      </c>
      <c r="AV16" s="393"/>
      <c r="AW16" s="29" t="str">
        <f>$L$19</f>
        <v>bb</v>
      </c>
      <c r="AX16" s="487"/>
      <c r="AY16" s="487"/>
      <c r="AZ16" s="487"/>
      <c r="BA16" s="487"/>
      <c r="BB16" s="487"/>
      <c r="BC16" s="6">
        <f>IF(AX16&gt;AX17,1,0)+IF(AY16&gt;AY17,1,0)+IF(AZ16&gt;AZ17,1,0)+IF(BA16&gt;BA17,1,0)+IF(BB16&gt;BB17,1,0)</f>
        <v>0</v>
      </c>
      <c r="BD16" s="414"/>
    </row>
    <row r="17" spans="1:60" s="3" customFormat="1" ht="34.950000000000003" customHeight="1" thickTop="1" thickBot="1" x14ac:dyDescent="0.3">
      <c r="A17" s="327"/>
      <c r="B17" s="365"/>
      <c r="C17" s="365"/>
      <c r="D17" s="365"/>
      <c r="E17" s="365"/>
      <c r="F17" s="365"/>
      <c r="G17" s="365"/>
      <c r="H17" s="365"/>
      <c r="I17" s="365"/>
      <c r="J17" s="365"/>
      <c r="K17" s="418" t="s">
        <v>11</v>
      </c>
      <c r="L17" s="544" t="s">
        <v>19</v>
      </c>
      <c r="M17" s="545"/>
      <c r="N17" s="545"/>
      <c r="O17" s="545"/>
      <c r="P17" s="545"/>
      <c r="Q17" s="545"/>
      <c r="R17" s="546"/>
      <c r="S17" s="365"/>
      <c r="T17" s="365"/>
      <c r="U17" s="365"/>
      <c r="V17" s="365"/>
      <c r="W17" s="365"/>
      <c r="X17" s="365"/>
      <c r="Y17" s="365"/>
      <c r="Z17" s="365"/>
      <c r="AA17" s="561" t="str">
        <f>$J$9</f>
        <v>aa</v>
      </c>
      <c r="AB17" s="562"/>
      <c r="AC17" s="562"/>
      <c r="AD17" s="562"/>
      <c r="AE17" s="562"/>
      <c r="AF17" s="562"/>
      <c r="AG17" s="563"/>
      <c r="AH17" s="422"/>
      <c r="AI17" s="422"/>
      <c r="AJ17" s="422"/>
      <c r="AK17" s="422"/>
      <c r="AL17" s="403"/>
      <c r="AM17" s="403"/>
      <c r="AN17" s="409"/>
      <c r="AO17" s="7" t="str">
        <f>$L$21</f>
        <v>cc</v>
      </c>
      <c r="AP17" s="488"/>
      <c r="AQ17" s="488"/>
      <c r="AR17" s="488"/>
      <c r="AS17" s="488"/>
      <c r="AT17" s="488"/>
      <c r="AU17" s="9">
        <f>IF(AP17&gt;AP16,1,0)+IF(AQ17&gt;AQ16,1,0)+IF(AR17&gt;AR16,1,0)+IF(AS17&gt;AS16,1,0)+IF(AT17&gt;AT16,1,0)</f>
        <v>0</v>
      </c>
      <c r="AV17" s="393"/>
      <c r="AW17" s="7" t="str">
        <f>$L$25</f>
        <v>ee</v>
      </c>
      <c r="AX17" s="488"/>
      <c r="AY17" s="488"/>
      <c r="AZ17" s="488"/>
      <c r="BA17" s="488"/>
      <c r="BB17" s="488"/>
      <c r="BC17" s="9">
        <f>IF(AX17&gt;AX16,1,0)+IF(AY17&gt;AY16,1,0)+IF(AZ17&gt;AZ16,1,0)+IF(BA17&gt;BA16,1,0)+IF(BB17&gt;BB16,1,0)</f>
        <v>0</v>
      </c>
      <c r="BD17" s="414"/>
    </row>
    <row r="18" spans="1:60" s="3" customFormat="1" ht="34.950000000000003" customHeight="1" thickTop="1" thickBot="1" x14ac:dyDescent="0.45">
      <c r="A18" s="327"/>
      <c r="B18" s="365"/>
      <c r="C18" s="365"/>
      <c r="D18" s="365"/>
      <c r="E18" s="365"/>
      <c r="F18" s="365"/>
      <c r="G18" s="365"/>
      <c r="H18" s="365"/>
      <c r="I18" s="365"/>
      <c r="J18" s="365"/>
      <c r="K18" s="418"/>
      <c r="L18" s="490"/>
      <c r="M18" s="490"/>
      <c r="N18" s="490"/>
      <c r="O18" s="490"/>
      <c r="P18" s="491"/>
      <c r="Q18" s="491"/>
      <c r="R18" s="491"/>
      <c r="S18" s="365"/>
      <c r="T18" s="365"/>
      <c r="U18" s="365"/>
      <c r="V18" s="365"/>
      <c r="W18" s="365"/>
      <c r="X18" s="365"/>
      <c r="Y18" s="365"/>
      <c r="Z18" s="365"/>
      <c r="AA18" s="550" t="s">
        <v>12</v>
      </c>
      <c r="AB18" s="551"/>
      <c r="AC18" s="551"/>
      <c r="AD18" s="551"/>
      <c r="AE18" s="551"/>
      <c r="AF18" s="551"/>
      <c r="AG18" s="551"/>
      <c r="AH18" s="416"/>
      <c r="AI18" s="416"/>
      <c r="AJ18" s="416"/>
      <c r="AK18" s="416"/>
      <c r="AL18" s="403"/>
      <c r="AM18" s="403"/>
      <c r="AN18" s="403"/>
      <c r="AO18" s="409"/>
      <c r="AP18" s="495"/>
      <c r="AQ18" s="495"/>
      <c r="AR18" s="495"/>
      <c r="AS18" s="495"/>
      <c r="AT18" s="495"/>
      <c r="AU18" s="412"/>
      <c r="AV18" s="412"/>
      <c r="AW18" s="409"/>
      <c r="AX18" s="495"/>
      <c r="AY18" s="495"/>
      <c r="AZ18" s="495"/>
      <c r="BA18" s="495"/>
      <c r="BB18" s="495"/>
      <c r="BC18" s="412"/>
      <c r="BD18" s="427"/>
    </row>
    <row r="19" spans="1:60" s="3" customFormat="1" ht="34.950000000000003" customHeight="1" thickTop="1" thickBot="1" x14ac:dyDescent="0.3">
      <c r="A19" s="327"/>
      <c r="B19" s="365"/>
      <c r="C19" s="365"/>
      <c r="D19" s="365"/>
      <c r="E19" s="365"/>
      <c r="F19" s="365"/>
      <c r="G19" s="365"/>
      <c r="H19" s="365"/>
      <c r="I19" s="365"/>
      <c r="J19" s="365"/>
      <c r="K19" s="418" t="s">
        <v>13</v>
      </c>
      <c r="L19" s="544" t="s">
        <v>20</v>
      </c>
      <c r="M19" s="545"/>
      <c r="N19" s="545"/>
      <c r="O19" s="545"/>
      <c r="P19" s="545"/>
      <c r="Q19" s="545"/>
      <c r="R19" s="546"/>
      <c r="S19" s="365"/>
      <c r="T19" s="365"/>
      <c r="U19" s="365"/>
      <c r="V19" s="365"/>
      <c r="W19" s="365"/>
      <c r="X19" s="365"/>
      <c r="Y19" s="365"/>
      <c r="Z19" s="365"/>
      <c r="AA19" s="535" t="str">
        <f>$J$10</f>
        <v>bb</v>
      </c>
      <c r="AB19" s="536"/>
      <c r="AC19" s="536"/>
      <c r="AD19" s="536"/>
      <c r="AE19" s="536"/>
      <c r="AF19" s="536"/>
      <c r="AG19" s="537"/>
      <c r="AH19" s="422"/>
      <c r="AI19" s="422"/>
      <c r="AJ19" s="422"/>
      <c r="AK19" s="422"/>
      <c r="AL19" s="403"/>
      <c r="AM19" s="403"/>
      <c r="AN19" s="409"/>
      <c r="AO19" s="29" t="str">
        <f>$L$17</f>
        <v>aa</v>
      </c>
      <c r="AP19" s="487"/>
      <c r="AQ19" s="487"/>
      <c r="AR19" s="487"/>
      <c r="AS19" s="487"/>
      <c r="AT19" s="487"/>
      <c r="AU19" s="6">
        <f>IF(AP19&gt;AP20,1,0)+IF(AQ19&gt;AQ20,1,0)+IF(AR19&gt;AR20,1,0)+IF(AS19&gt;AS20,1,0)+IF(AT19&gt;AT20,1,0)</f>
        <v>0</v>
      </c>
      <c r="AV19" s="393"/>
      <c r="AW19" s="29" t="str">
        <f>$L$17</f>
        <v>aa</v>
      </c>
      <c r="AX19" s="487"/>
      <c r="AY19" s="487"/>
      <c r="AZ19" s="487"/>
      <c r="BA19" s="487"/>
      <c r="BB19" s="487"/>
      <c r="BC19" s="6">
        <f>IF(AX19&gt;AX20,1,0)+IF(AY19&gt;AY20,1,0)+IF(AZ19&gt;AZ20,1,0)+IF(BA19&gt;BA20,1,0)+IF(BB19&gt;BB20,1,0)</f>
        <v>0</v>
      </c>
      <c r="BD19" s="414"/>
    </row>
    <row r="20" spans="1:60" s="3" customFormat="1" ht="34.950000000000003" customHeight="1" thickTop="1" thickBot="1" x14ac:dyDescent="0.45">
      <c r="A20" s="327"/>
      <c r="B20" s="365"/>
      <c r="C20" s="365"/>
      <c r="D20" s="365"/>
      <c r="E20" s="365"/>
      <c r="F20" s="365"/>
      <c r="G20" s="365"/>
      <c r="H20" s="365"/>
      <c r="I20" s="365"/>
      <c r="J20" s="365"/>
      <c r="K20" s="418"/>
      <c r="L20" s="426"/>
      <c r="M20" s="426"/>
      <c r="N20" s="426"/>
      <c r="O20" s="426"/>
      <c r="P20" s="491"/>
      <c r="Q20" s="491"/>
      <c r="R20" s="491"/>
      <c r="S20" s="365"/>
      <c r="T20" s="365"/>
      <c r="U20" s="365"/>
      <c r="V20" s="365"/>
      <c r="W20" s="365"/>
      <c r="X20" s="365"/>
      <c r="Y20" s="365"/>
      <c r="Z20" s="365"/>
      <c r="AA20" s="550" t="s">
        <v>14</v>
      </c>
      <c r="AB20" s="551"/>
      <c r="AC20" s="551"/>
      <c r="AD20" s="551"/>
      <c r="AE20" s="551"/>
      <c r="AF20" s="551"/>
      <c r="AG20" s="551"/>
      <c r="AH20" s="416"/>
      <c r="AI20" s="416"/>
      <c r="AJ20" s="416"/>
      <c r="AK20" s="416"/>
      <c r="AL20" s="403"/>
      <c r="AM20" s="403"/>
      <c r="AN20" s="403"/>
      <c r="AO20" s="7" t="str">
        <f>$L$25</f>
        <v>ee</v>
      </c>
      <c r="AP20" s="488"/>
      <c r="AQ20" s="488"/>
      <c r="AR20" s="488"/>
      <c r="AS20" s="488"/>
      <c r="AT20" s="488"/>
      <c r="AU20" s="9">
        <f>IF(AP20&gt;AP19,1,0)+IF(AQ20&gt;AQ19,1,0)+IF(AR20&gt;AR19,1,0)+IF(AS20&gt;AS19,1,0)+IF(AT20&gt;AT19,1,0)</f>
        <v>0</v>
      </c>
      <c r="AV20" s="393"/>
      <c r="AW20" s="7" t="str">
        <f>$L$27</f>
        <v>ff</v>
      </c>
      <c r="AX20" s="488"/>
      <c r="AY20" s="488"/>
      <c r="AZ20" s="488"/>
      <c r="BA20" s="488"/>
      <c r="BB20" s="488"/>
      <c r="BC20" s="9">
        <f>IF(AX20&gt;AX19,1,0)+IF(AY20&gt;AY19,1,0)+IF(AZ20&gt;AZ19,1,0)+IF(BA20&gt;BA19,1,0)+IF(BB20&gt;BB19,1,0)</f>
        <v>0</v>
      </c>
      <c r="BD20" s="414"/>
    </row>
    <row r="21" spans="1:60" s="3" customFormat="1" ht="34.950000000000003" customHeight="1" thickTop="1" thickBot="1" x14ac:dyDescent="0.3">
      <c r="A21" s="327"/>
      <c r="B21" s="365"/>
      <c r="C21" s="365"/>
      <c r="D21" s="365"/>
      <c r="E21" s="365"/>
      <c r="F21" s="365"/>
      <c r="G21" s="365"/>
      <c r="H21" s="365"/>
      <c r="I21" s="365"/>
      <c r="J21" s="365"/>
      <c r="K21" s="418" t="s">
        <v>15</v>
      </c>
      <c r="L21" s="544" t="s">
        <v>21</v>
      </c>
      <c r="M21" s="545"/>
      <c r="N21" s="545"/>
      <c r="O21" s="545"/>
      <c r="P21" s="545"/>
      <c r="Q21" s="545"/>
      <c r="R21" s="546"/>
      <c r="S21" s="408"/>
      <c r="T21" s="408"/>
      <c r="U21" s="408"/>
      <c r="V21" s="408"/>
      <c r="W21" s="408"/>
      <c r="X21" s="408"/>
      <c r="Y21" s="408"/>
      <c r="Z21" s="408"/>
      <c r="AA21" s="555" t="str">
        <f>$J$11</f>
        <v>cc</v>
      </c>
      <c r="AB21" s="556"/>
      <c r="AC21" s="556"/>
      <c r="AD21" s="556"/>
      <c r="AE21" s="556"/>
      <c r="AF21" s="556"/>
      <c r="AG21" s="557"/>
      <c r="AH21" s="422"/>
      <c r="AI21" s="422"/>
      <c r="AJ21" s="422"/>
      <c r="AK21" s="422"/>
      <c r="AL21" s="365"/>
      <c r="AM21" s="365"/>
      <c r="AN21" s="409"/>
      <c r="AO21" s="365"/>
      <c r="AP21" s="494"/>
      <c r="AQ21" s="494"/>
      <c r="AR21" s="494"/>
      <c r="AS21" s="494"/>
      <c r="AT21" s="494"/>
      <c r="AU21" s="365"/>
      <c r="AV21" s="365"/>
      <c r="AW21" s="365"/>
      <c r="AX21" s="494"/>
      <c r="AY21" s="494"/>
      <c r="AZ21" s="494"/>
      <c r="BA21" s="494"/>
      <c r="BB21" s="494"/>
      <c r="BC21" s="365"/>
      <c r="BD21" s="429"/>
      <c r="BE21" s="430"/>
      <c r="BH21" s="121"/>
    </row>
    <row r="22" spans="1:60" s="3" customFormat="1" ht="34.950000000000003" customHeight="1" thickTop="1" thickBot="1" x14ac:dyDescent="0.45">
      <c r="A22" s="327"/>
      <c r="B22" s="365"/>
      <c r="C22" s="365"/>
      <c r="D22" s="365"/>
      <c r="E22" s="365"/>
      <c r="F22" s="365"/>
      <c r="G22" s="365"/>
      <c r="H22" s="365"/>
      <c r="I22" s="365"/>
      <c r="J22" s="365"/>
      <c r="K22" s="418"/>
      <c r="L22" s="490"/>
      <c r="M22" s="490"/>
      <c r="N22" s="490"/>
      <c r="O22" s="490"/>
      <c r="P22" s="491"/>
      <c r="Q22" s="491"/>
      <c r="R22" s="492"/>
      <c r="S22" s="408"/>
      <c r="T22" s="408"/>
      <c r="U22" s="408"/>
      <c r="V22" s="408"/>
      <c r="W22" s="408"/>
      <c r="X22" s="408"/>
      <c r="Y22" s="408"/>
      <c r="Z22" s="408"/>
      <c r="AA22" s="558" t="s">
        <v>28</v>
      </c>
      <c r="AB22" s="559"/>
      <c r="AC22" s="559"/>
      <c r="AD22" s="559"/>
      <c r="AE22" s="559"/>
      <c r="AF22" s="559"/>
      <c r="AG22" s="559"/>
      <c r="AH22" s="423"/>
      <c r="AI22" s="423"/>
      <c r="AJ22" s="423"/>
      <c r="AK22" s="423"/>
      <c r="AL22" s="365"/>
      <c r="AM22" s="365"/>
      <c r="AN22" s="365"/>
      <c r="AO22" s="4" t="str">
        <f>$L$23</f>
        <v>dd</v>
      </c>
      <c r="AP22" s="487"/>
      <c r="AQ22" s="487"/>
      <c r="AR22" s="487"/>
      <c r="AS22" s="487"/>
      <c r="AT22" s="487"/>
      <c r="AU22" s="6">
        <f>IF(AP22&gt;AP23,1,0)+IF(AQ22&gt;AQ23,1,0)+IF(AR22&gt;AR23,1,0)+IF(AS22&gt;AS23,1,0)+IF(AT22&gt;AT23,1,0)</f>
        <v>0</v>
      </c>
      <c r="AV22" s="393"/>
      <c r="AW22" s="4" t="str">
        <f>$L$19</f>
        <v>bb</v>
      </c>
      <c r="AX22" s="487"/>
      <c r="AY22" s="487"/>
      <c r="AZ22" s="487"/>
      <c r="BA22" s="487"/>
      <c r="BB22" s="487"/>
      <c r="BC22" s="6">
        <f>IF(AX22&gt;AX23,1,0)+IF(AY22&gt;AY23,1,0)+IF(AZ22&gt;AZ23,1,0)+IF(BA22&gt;BA23,1,0)+IF(BB22&gt;BB23,1,0)</f>
        <v>0</v>
      </c>
      <c r="BD22" s="414"/>
      <c r="BH22" s="121"/>
    </row>
    <row r="23" spans="1:60" s="3" customFormat="1" ht="34.950000000000003" customHeight="1" thickTop="1" thickBot="1" x14ac:dyDescent="0.3">
      <c r="A23" s="327"/>
      <c r="B23" s="365"/>
      <c r="C23" s="365"/>
      <c r="D23" s="365"/>
      <c r="E23" s="365"/>
      <c r="F23" s="365"/>
      <c r="G23" s="365"/>
      <c r="H23" s="365"/>
      <c r="I23" s="365"/>
      <c r="J23" s="365"/>
      <c r="K23" s="418" t="s">
        <v>17</v>
      </c>
      <c r="L23" s="544" t="s">
        <v>23</v>
      </c>
      <c r="M23" s="545"/>
      <c r="N23" s="545"/>
      <c r="O23" s="545"/>
      <c r="P23" s="545"/>
      <c r="Q23" s="545"/>
      <c r="R23" s="546"/>
      <c r="S23" s="365"/>
      <c r="T23" s="365"/>
      <c r="U23" s="365"/>
      <c r="V23" s="365"/>
      <c r="W23" s="365"/>
      <c r="X23" s="365"/>
      <c r="Y23" s="365"/>
      <c r="Z23" s="365"/>
      <c r="AA23" s="555" t="str">
        <f>$J$12</f>
        <v>dd</v>
      </c>
      <c r="AB23" s="556"/>
      <c r="AC23" s="556"/>
      <c r="AD23" s="556"/>
      <c r="AE23" s="556"/>
      <c r="AF23" s="556"/>
      <c r="AG23" s="557"/>
      <c r="AH23" s="422"/>
      <c r="AI23" s="422"/>
      <c r="AJ23" s="422"/>
      <c r="AK23" s="422"/>
      <c r="AL23" s="365"/>
      <c r="AM23" s="365"/>
      <c r="AN23" s="409"/>
      <c r="AO23" s="7" t="str">
        <f>$L$27</f>
        <v>ff</v>
      </c>
      <c r="AP23" s="488"/>
      <c r="AQ23" s="488"/>
      <c r="AR23" s="488"/>
      <c r="AS23" s="488"/>
      <c r="AT23" s="488"/>
      <c r="AU23" s="9">
        <f>IF(AP23&gt;AP22,1,0)+IF(AQ23&gt;AQ22,1,0)+IF(AR23&gt;AR22,1,0)+IF(AS23&gt;AS22,1,0)+IF(AT23&gt;AT22,1,0)</f>
        <v>0</v>
      </c>
      <c r="AV23" s="393"/>
      <c r="AW23" s="7" t="str">
        <f>$L$23</f>
        <v>dd</v>
      </c>
      <c r="AX23" s="488"/>
      <c r="AY23" s="488"/>
      <c r="AZ23" s="488"/>
      <c r="BA23" s="488"/>
      <c r="BB23" s="488"/>
      <c r="BC23" s="9">
        <f>IF(AX23&gt;AX22,1,0)+IF(AY23&gt;AY22,1,0)+IF(AZ23&gt;AZ22,1,0)+IF(BA23&gt;BA22,1,0)+IF(BB23&gt;BB22,1,0)</f>
        <v>0</v>
      </c>
      <c r="BD23" s="414"/>
      <c r="BH23" s="121"/>
    </row>
    <row r="24" spans="1:60" s="3" customFormat="1" ht="34.950000000000003" customHeight="1" thickTop="1" thickBot="1" x14ac:dyDescent="0.45">
      <c r="A24" s="327"/>
      <c r="B24" s="365"/>
      <c r="C24" s="365"/>
      <c r="D24" s="365"/>
      <c r="E24" s="365"/>
      <c r="F24" s="365"/>
      <c r="G24" s="365"/>
      <c r="H24" s="365"/>
      <c r="I24" s="365"/>
      <c r="J24" s="365"/>
      <c r="K24" s="111"/>
      <c r="L24" s="493"/>
      <c r="M24" s="493"/>
      <c r="N24" s="493"/>
      <c r="O24" s="493"/>
      <c r="P24" s="494"/>
      <c r="Q24" s="494"/>
      <c r="R24" s="494"/>
      <c r="S24" s="365"/>
      <c r="T24" s="365"/>
      <c r="U24" s="365"/>
      <c r="V24" s="365"/>
      <c r="W24" s="365"/>
      <c r="X24" s="365"/>
      <c r="Y24" s="365"/>
      <c r="Z24" s="365"/>
      <c r="AA24" s="558" t="s">
        <v>29</v>
      </c>
      <c r="AB24" s="559"/>
      <c r="AC24" s="559"/>
      <c r="AD24" s="559"/>
      <c r="AE24" s="559"/>
      <c r="AF24" s="559"/>
      <c r="AG24" s="559"/>
      <c r="AH24" s="416"/>
      <c r="AI24" s="416"/>
      <c r="AJ24" s="416"/>
      <c r="AK24" s="416"/>
      <c r="AL24" s="365"/>
      <c r="AM24" s="365"/>
      <c r="AN24" s="365"/>
      <c r="AO24" s="393"/>
      <c r="AP24" s="489"/>
      <c r="AQ24" s="489"/>
      <c r="AR24" s="489"/>
      <c r="AS24" s="489"/>
      <c r="AT24" s="489"/>
      <c r="AU24" s="393"/>
      <c r="AV24" s="393"/>
      <c r="AW24" s="393"/>
      <c r="AX24" s="489"/>
      <c r="AY24" s="489"/>
      <c r="AZ24" s="489"/>
      <c r="BA24" s="489"/>
      <c r="BB24" s="489"/>
      <c r="BC24" s="393"/>
      <c r="BD24" s="414"/>
      <c r="BE24" s="430"/>
    </row>
    <row r="25" spans="1:60" s="3" customFormat="1" ht="34.950000000000003" customHeight="1" thickTop="1" thickBot="1" x14ac:dyDescent="0.3">
      <c r="A25" s="327"/>
      <c r="B25" s="365"/>
      <c r="C25" s="365"/>
      <c r="D25" s="365"/>
      <c r="E25" s="365"/>
      <c r="F25" s="365"/>
      <c r="G25" s="365"/>
      <c r="H25" s="365"/>
      <c r="I25" s="365"/>
      <c r="J25" s="365"/>
      <c r="K25" s="418" t="s">
        <v>24</v>
      </c>
      <c r="L25" s="544" t="s">
        <v>26</v>
      </c>
      <c r="M25" s="545"/>
      <c r="N25" s="545"/>
      <c r="O25" s="545"/>
      <c r="P25" s="545"/>
      <c r="Q25" s="545"/>
      <c r="R25" s="546"/>
      <c r="S25" s="365"/>
      <c r="T25" s="365"/>
      <c r="U25" s="365"/>
      <c r="V25" s="365"/>
      <c r="W25" s="365"/>
      <c r="X25" s="365"/>
      <c r="Y25" s="365"/>
      <c r="Z25" s="365"/>
      <c r="AA25" s="555" t="str">
        <f>$J$13</f>
        <v>ee</v>
      </c>
      <c r="AB25" s="556"/>
      <c r="AC25" s="556"/>
      <c r="AD25" s="556"/>
      <c r="AE25" s="556"/>
      <c r="AF25" s="556"/>
      <c r="AG25" s="557"/>
      <c r="AH25" s="422"/>
      <c r="AI25" s="422"/>
      <c r="AJ25" s="422"/>
      <c r="AK25" s="422"/>
      <c r="AL25" s="365"/>
      <c r="AM25" s="365"/>
      <c r="AN25" s="365"/>
      <c r="AO25" s="4" t="str">
        <f>$L$17</f>
        <v>aa</v>
      </c>
      <c r="AP25" s="487"/>
      <c r="AQ25" s="487"/>
      <c r="AR25" s="487"/>
      <c r="AS25" s="487"/>
      <c r="AT25" s="487"/>
      <c r="AU25" s="6">
        <f>IF(AP25&gt;AP26,1,0)+IF(AQ25&gt;AQ26,1,0)+IF(AR25&gt;AR26,1,0)+IF(AS25&gt;AS26,1,0)+IF(AT25&gt;AT26,1,0)</f>
        <v>0</v>
      </c>
      <c r="AV25" s="393"/>
      <c r="AW25" s="4" t="str">
        <f>$L$21</f>
        <v>cc</v>
      </c>
      <c r="AX25" s="487"/>
      <c r="AY25" s="487"/>
      <c r="AZ25" s="487"/>
      <c r="BA25" s="487"/>
      <c r="BB25" s="487"/>
      <c r="BC25" s="6">
        <f>IF(AX25&gt;AX26,1,0)+IF(AY25&gt;AY26,1,0)+IF(AZ25&gt;AZ26,1,0)+IF(BA25&gt;BA26,1,0)+IF(BB25&gt;BB26,1,0)</f>
        <v>0</v>
      </c>
      <c r="BD25" s="414"/>
    </row>
    <row r="26" spans="1:60" s="3" customFormat="1" ht="34.950000000000003" customHeight="1" thickTop="1" thickBot="1" x14ac:dyDescent="0.45">
      <c r="A26" s="327"/>
      <c r="B26" s="365"/>
      <c r="C26" s="365"/>
      <c r="D26" s="365"/>
      <c r="E26" s="365"/>
      <c r="F26" s="365"/>
      <c r="G26" s="365"/>
      <c r="H26" s="365"/>
      <c r="I26" s="365"/>
      <c r="J26" s="365"/>
      <c r="K26" s="111"/>
      <c r="L26" s="493"/>
      <c r="M26" s="493"/>
      <c r="N26" s="493"/>
      <c r="O26" s="493"/>
      <c r="P26" s="494"/>
      <c r="Q26" s="494"/>
      <c r="R26" s="494"/>
      <c r="S26" s="365"/>
      <c r="T26" s="365"/>
      <c r="U26" s="365"/>
      <c r="V26" s="365"/>
      <c r="W26" s="365"/>
      <c r="X26" s="365"/>
      <c r="Y26" s="365"/>
      <c r="Z26" s="365"/>
      <c r="AA26" s="558" t="s">
        <v>30</v>
      </c>
      <c r="AB26" s="559"/>
      <c r="AC26" s="559"/>
      <c r="AD26" s="559"/>
      <c r="AE26" s="559"/>
      <c r="AF26" s="559"/>
      <c r="AG26" s="559"/>
      <c r="AH26" s="424"/>
      <c r="AI26" s="424"/>
      <c r="AJ26" s="365"/>
      <c r="AK26" s="365"/>
      <c r="AL26" s="365"/>
      <c r="AM26" s="365"/>
      <c r="AN26" s="365"/>
      <c r="AO26" s="7" t="str">
        <f>$L$21</f>
        <v>cc</v>
      </c>
      <c r="AP26" s="488"/>
      <c r="AQ26" s="488"/>
      <c r="AR26" s="488"/>
      <c r="AS26" s="488"/>
      <c r="AT26" s="488"/>
      <c r="AU26" s="9">
        <f>IF(AP26&gt;AP25,1,0)+IF(AQ26&gt;AQ25,1,0)+IF(AR26&gt;AR25,1,0)+IF(AS26&gt;AS25,1,0)+IF(AT26&gt;AT25,1,0)</f>
        <v>0</v>
      </c>
      <c r="AV26" s="393"/>
      <c r="AW26" s="7" t="str">
        <f>$L$25</f>
        <v>ee</v>
      </c>
      <c r="AX26" s="488"/>
      <c r="AY26" s="488"/>
      <c r="AZ26" s="488"/>
      <c r="BA26" s="488"/>
      <c r="BB26" s="488"/>
      <c r="BC26" s="9">
        <f>IF(AX26&gt;AX25,1,0)+IF(AY26&gt;AY25,1,0)+IF(AZ26&gt;AZ25,1,0)+IF(BA26&gt;BA25,1,0)+IF(BB26&gt;BB25,1,0)</f>
        <v>0</v>
      </c>
      <c r="BD26" s="414"/>
    </row>
    <row r="27" spans="1:60" s="3" customFormat="1" ht="34.950000000000003" customHeight="1" thickTop="1" thickBot="1" x14ac:dyDescent="0.35">
      <c r="A27" s="327"/>
      <c r="B27" s="365"/>
      <c r="C27" s="365"/>
      <c r="D27" s="365"/>
      <c r="E27" s="365"/>
      <c r="F27" s="365"/>
      <c r="G27" s="365"/>
      <c r="H27" s="365"/>
      <c r="I27" s="365"/>
      <c r="J27" s="365"/>
      <c r="K27" s="418" t="s">
        <v>27</v>
      </c>
      <c r="L27" s="518" t="s">
        <v>32</v>
      </c>
      <c r="M27" s="519"/>
      <c r="N27" s="519"/>
      <c r="O27" s="519"/>
      <c r="P27" s="519"/>
      <c r="Q27" s="519"/>
      <c r="R27" s="520"/>
      <c r="S27" s="365"/>
      <c r="T27" s="365"/>
      <c r="U27" s="365"/>
      <c r="V27" s="365"/>
      <c r="W27" s="365"/>
      <c r="X27" s="365"/>
      <c r="Y27" s="365"/>
      <c r="Z27" s="365"/>
      <c r="AA27" s="555" t="str">
        <f>$J$14</f>
        <v>ff</v>
      </c>
      <c r="AB27" s="556"/>
      <c r="AC27" s="556"/>
      <c r="AD27" s="556"/>
      <c r="AE27" s="556"/>
      <c r="AF27" s="556"/>
      <c r="AG27" s="557"/>
      <c r="AH27" s="424"/>
      <c r="AI27" s="424"/>
      <c r="AJ27" s="365"/>
      <c r="AK27" s="365"/>
      <c r="AL27" s="365"/>
      <c r="AM27" s="365"/>
      <c r="AN27" s="365"/>
      <c r="AO27" s="393"/>
      <c r="AP27" s="489"/>
      <c r="AQ27" s="489"/>
      <c r="AR27" s="489"/>
      <c r="AS27" s="489"/>
      <c r="AT27" s="489"/>
      <c r="AU27" s="393"/>
      <c r="AV27" s="393"/>
      <c r="AW27" s="393"/>
      <c r="AX27" s="393"/>
      <c r="AY27" s="393"/>
      <c r="AZ27" s="393"/>
      <c r="BA27" s="393"/>
      <c r="BB27" s="393"/>
      <c r="BC27" s="393"/>
      <c r="BD27" s="414"/>
    </row>
    <row r="28" spans="1:60" s="3" customFormat="1" ht="34.950000000000003" customHeight="1" thickTop="1" x14ac:dyDescent="0.3">
      <c r="A28" s="327"/>
      <c r="B28" s="365"/>
      <c r="C28" s="365"/>
      <c r="D28" s="365"/>
      <c r="E28" s="365"/>
      <c r="F28" s="365"/>
      <c r="G28" s="365"/>
      <c r="H28" s="365"/>
      <c r="I28" s="365"/>
      <c r="J28" s="365"/>
      <c r="K28" s="111"/>
      <c r="L28" s="111"/>
      <c r="M28" s="111"/>
      <c r="N28" s="111"/>
      <c r="O28" s="111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  <c r="AF28" s="424"/>
      <c r="AG28" s="424"/>
      <c r="AH28" s="424"/>
      <c r="AI28" s="424"/>
      <c r="AJ28" s="365"/>
      <c r="AK28" s="365"/>
      <c r="AL28" s="365"/>
      <c r="AM28" s="365"/>
      <c r="AN28" s="365"/>
      <c r="AO28" s="4" t="str">
        <f>$L$19</f>
        <v>bb</v>
      </c>
      <c r="AP28" s="487"/>
      <c r="AQ28" s="487"/>
      <c r="AR28" s="487"/>
      <c r="AS28" s="487"/>
      <c r="AT28" s="487"/>
      <c r="AU28" s="6">
        <f>IF(AP28&gt;AP29,1,0)+IF(AQ28&gt;AQ29,1,0)+IF(AR28&gt;AR29,1,0)+IF(AS28&gt;AS29,1,0)+IF(AT28&gt;AT29,1,0)</f>
        <v>0</v>
      </c>
      <c r="AV28" s="393"/>
      <c r="AW28" s="393"/>
      <c r="AX28" s="393"/>
      <c r="AY28" s="393"/>
      <c r="AZ28" s="393"/>
      <c r="BA28" s="393"/>
      <c r="BB28" s="393"/>
      <c r="BC28" s="393"/>
      <c r="BD28" s="414"/>
    </row>
    <row r="29" spans="1:60" s="3" customFormat="1" ht="34.950000000000003" customHeight="1" thickBot="1" x14ac:dyDescent="0.35">
      <c r="A29" s="327"/>
      <c r="B29" s="365"/>
      <c r="C29" s="365"/>
      <c r="D29" s="365"/>
      <c r="E29" s="365"/>
      <c r="F29" s="365"/>
      <c r="G29" s="365"/>
      <c r="H29" s="365"/>
      <c r="I29" s="365"/>
      <c r="J29" s="365"/>
      <c r="K29" s="111"/>
      <c r="L29" s="111"/>
      <c r="M29" s="111"/>
      <c r="N29" s="111"/>
      <c r="O29" s="111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424"/>
      <c r="AG29" s="424"/>
      <c r="AH29" s="424"/>
      <c r="AI29" s="424"/>
      <c r="AJ29" s="365"/>
      <c r="AK29" s="365"/>
      <c r="AL29" s="365"/>
      <c r="AM29" s="365"/>
      <c r="AN29" s="365"/>
      <c r="AO29" s="7" t="str">
        <f>$L$27</f>
        <v>ff</v>
      </c>
      <c r="AP29" s="488"/>
      <c r="AQ29" s="488"/>
      <c r="AR29" s="488"/>
      <c r="AS29" s="488"/>
      <c r="AT29" s="488"/>
      <c r="AU29" s="9">
        <f>IF(AP29&gt;AP28,1,0)+IF(AQ29&gt;AQ28,1,0)+IF(AR29&gt;AR28,1,0)+IF(AS29&gt;AS28,1,0)+IF(AT29&gt;AT28,1,0)</f>
        <v>0</v>
      </c>
      <c r="AV29" s="393"/>
      <c r="AW29" s="393"/>
      <c r="AX29" s="393"/>
      <c r="AY29" s="393"/>
      <c r="AZ29" s="393"/>
      <c r="BA29" s="393"/>
      <c r="BB29" s="393"/>
      <c r="BC29" s="393"/>
      <c r="BD29" s="414"/>
    </row>
    <row r="30" spans="1:60" s="3" customFormat="1" ht="34.950000000000003" customHeight="1" thickBot="1" x14ac:dyDescent="0.35">
      <c r="A30" s="419"/>
      <c r="B30" s="420"/>
      <c r="C30" s="420"/>
      <c r="D30" s="420"/>
      <c r="E30" s="420"/>
      <c r="F30" s="420"/>
      <c r="G30" s="420"/>
      <c r="H30" s="420"/>
      <c r="I30" s="420"/>
      <c r="J30" s="420"/>
      <c r="K30" s="421" t="s">
        <v>98</v>
      </c>
      <c r="L30" s="421"/>
      <c r="M30" s="421"/>
      <c r="N30" s="421"/>
      <c r="O30" s="421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5"/>
      <c r="AG30" s="425"/>
      <c r="AH30" s="425"/>
      <c r="AI30" s="425"/>
      <c r="AJ30" s="420"/>
      <c r="AK30" s="420"/>
      <c r="AL30" s="420"/>
      <c r="AM30" s="420"/>
      <c r="AN30" s="420"/>
      <c r="AO30" s="413"/>
      <c r="AP30" s="413"/>
      <c r="AQ30" s="413"/>
      <c r="AR30" s="413"/>
      <c r="AS30" s="413"/>
      <c r="AT30" s="413"/>
      <c r="AU30" s="413"/>
      <c r="AV30" s="413"/>
      <c r="AW30" s="516"/>
      <c r="AX30" s="517"/>
      <c r="AY30" s="517"/>
      <c r="AZ30" s="517"/>
      <c r="BA30" s="517"/>
      <c r="BB30" s="517"/>
      <c r="BC30" s="517"/>
      <c r="BD30" s="560"/>
    </row>
    <row r="31" spans="1:60" x14ac:dyDescent="0.25"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</row>
  </sheetData>
  <mergeCells count="41">
    <mergeCell ref="L2:AO2"/>
    <mergeCell ref="AG8:AI8"/>
    <mergeCell ref="AJ8:AL8"/>
    <mergeCell ref="L17:R17"/>
    <mergeCell ref="AD8:AF8"/>
    <mergeCell ref="U6:W8"/>
    <mergeCell ref="L6:N8"/>
    <mergeCell ref="AA17:AG17"/>
    <mergeCell ref="AA16:AG16"/>
    <mergeCell ref="O6:Q8"/>
    <mergeCell ref="R6:T8"/>
    <mergeCell ref="X6:Z8"/>
    <mergeCell ref="AA22:AG22"/>
    <mergeCell ref="L25:R25"/>
    <mergeCell ref="L23:R23"/>
    <mergeCell ref="AW30:BD30"/>
    <mergeCell ref="L27:R27"/>
    <mergeCell ref="L19:R19"/>
    <mergeCell ref="L21:R21"/>
    <mergeCell ref="AA20:AG20"/>
    <mergeCell ref="AA21:AG21"/>
    <mergeCell ref="AZ5:AZ6"/>
    <mergeCell ref="AA27:AG27"/>
    <mergeCell ref="AA24:AG24"/>
    <mergeCell ref="AA26:AG26"/>
    <mergeCell ref="AA23:AG23"/>
    <mergeCell ref="AA25:AG25"/>
    <mergeCell ref="AA6:AC8"/>
    <mergeCell ref="AP5:AP6"/>
    <mergeCell ref="AA18:AG18"/>
    <mergeCell ref="AA19:AG19"/>
    <mergeCell ref="BA5:BA6"/>
    <mergeCell ref="AQ5:AQ6"/>
    <mergeCell ref="AR5:AR6"/>
    <mergeCell ref="BB5:BB6"/>
    <mergeCell ref="BC5:BC6"/>
    <mergeCell ref="AX5:AX6"/>
    <mergeCell ref="AS5:AS6"/>
    <mergeCell ref="AT5:AT6"/>
    <mergeCell ref="AU5:AU6"/>
    <mergeCell ref="AY5:AY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1"/>
  <sheetViews>
    <sheetView showGridLines="0" zoomScale="40" workbookViewId="0">
      <selection activeCell="AQ18" sqref="AQ18"/>
    </sheetView>
  </sheetViews>
  <sheetFormatPr baseColWidth="10" defaultColWidth="11.44140625" defaultRowHeight="13.2" x14ac:dyDescent="0.25"/>
  <cols>
    <col min="1" max="1" width="5.6640625" style="197" customWidth="1"/>
    <col min="2" max="2" width="14.6640625" style="114" hidden="1" customWidth="1"/>
    <col min="3" max="3" width="6.6640625" style="114" hidden="1" customWidth="1"/>
    <col min="4" max="4" width="22.6640625" style="114" hidden="1" customWidth="1"/>
    <col min="5" max="7" width="6.6640625" style="114" hidden="1" customWidth="1"/>
    <col min="8" max="8" width="14.6640625" style="114" hidden="1" customWidth="1"/>
    <col min="9" max="9" width="6.6640625" style="114" hidden="1" customWidth="1"/>
    <col min="10" max="10" width="22.6640625" style="114" hidden="1" customWidth="1"/>
    <col min="11" max="11" width="22.6640625" style="114" customWidth="1"/>
    <col min="12" max="12" width="5.6640625" style="114" customWidth="1"/>
    <col min="13" max="13" width="1.6640625" style="114" customWidth="1"/>
    <col min="14" max="15" width="5.6640625" style="114" customWidth="1"/>
    <col min="16" max="16" width="1.6640625" style="114" customWidth="1"/>
    <col min="17" max="18" width="5.6640625" style="114" customWidth="1"/>
    <col min="19" max="19" width="1.6640625" style="114" customWidth="1"/>
    <col min="20" max="21" width="5.6640625" style="114" customWidth="1"/>
    <col min="22" max="22" width="1.6640625" style="114" customWidth="1"/>
    <col min="23" max="24" width="5.6640625" style="114" customWidth="1"/>
    <col min="25" max="25" width="1.6640625" style="114" customWidth="1"/>
    <col min="26" max="27" width="5.6640625" style="114" customWidth="1"/>
    <col min="28" max="28" width="1.6640625" style="114" customWidth="1"/>
    <col min="29" max="30" width="5.6640625" style="114" customWidth="1"/>
    <col min="31" max="31" width="1.6640625" style="114" customWidth="1"/>
    <col min="32" max="32" width="5.6640625" style="114" customWidth="1"/>
    <col min="33" max="33" width="6.6640625" style="114" customWidth="1"/>
    <col min="34" max="34" width="1.6640625" style="114" customWidth="1"/>
    <col min="35" max="35" width="6.6640625" style="114" customWidth="1"/>
    <col min="36" max="36" width="5.6640625" style="114" customWidth="1"/>
    <col min="37" max="37" width="1.6640625" style="114" customWidth="1"/>
    <col min="38" max="39" width="5.6640625" style="114" customWidth="1"/>
    <col min="40" max="40" width="1.6640625" style="114" customWidth="1"/>
    <col min="41" max="41" width="5.6640625" style="114" customWidth="1"/>
    <col min="42" max="42" width="7.6640625" style="114" customWidth="1"/>
    <col min="43" max="43" width="10.88671875" style="114" customWidth="1"/>
    <col min="44" max="44" width="27.6640625" style="114" customWidth="1"/>
    <col min="45" max="50" width="5.6640625" style="114" customWidth="1"/>
    <col min="51" max="51" width="8.6640625" style="114" customWidth="1"/>
    <col min="52" max="52" width="27.6640625" style="114" customWidth="1"/>
    <col min="53" max="58" width="5.6640625" style="114" customWidth="1"/>
    <col min="59" max="59" width="8.6640625" style="114" customWidth="1"/>
    <col min="60" max="60" width="27.6640625" style="114" customWidth="1"/>
    <col min="61" max="67" width="5.6640625" style="114" customWidth="1"/>
    <col min="68" max="16384" width="11.44140625" style="114"/>
  </cols>
  <sheetData>
    <row r="1" spans="1:67" s="197" customFormat="1" ht="15" customHeight="1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305"/>
    </row>
    <row r="2" spans="1:67" ht="31.8" x14ac:dyDescent="0.25">
      <c r="A2" s="298"/>
      <c r="B2" s="233"/>
      <c r="C2" s="233"/>
      <c r="D2" s="233"/>
      <c r="E2" s="233"/>
      <c r="F2" s="233"/>
      <c r="G2" s="233"/>
      <c r="H2" s="233"/>
      <c r="I2" s="233"/>
      <c r="J2" s="233"/>
      <c r="K2" s="299"/>
      <c r="L2" s="584" t="s">
        <v>93</v>
      </c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584"/>
      <c r="AF2" s="584"/>
      <c r="AG2" s="584"/>
      <c r="AH2" s="584"/>
      <c r="AI2" s="584"/>
      <c r="AJ2" s="584"/>
      <c r="AK2" s="584"/>
      <c r="AL2" s="584"/>
      <c r="AM2" s="584"/>
      <c r="AN2" s="584"/>
      <c r="AO2" s="584"/>
      <c r="AP2" s="584"/>
      <c r="AQ2" s="585"/>
      <c r="AR2" s="313"/>
      <c r="AS2" s="313"/>
      <c r="AT2" s="313"/>
      <c r="AU2" s="313"/>
      <c r="AV2" s="313"/>
      <c r="AW2" s="313"/>
      <c r="AX2" s="369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9"/>
    </row>
    <row r="3" spans="1:67" ht="19.95" customHeight="1" x14ac:dyDescent="0.25">
      <c r="A3" s="298"/>
      <c r="B3" s="233"/>
      <c r="C3" s="233"/>
      <c r="D3" s="233"/>
      <c r="E3" s="233"/>
      <c r="F3" s="233"/>
      <c r="G3" s="233"/>
      <c r="H3" s="233"/>
      <c r="I3" s="233"/>
      <c r="J3" s="233"/>
      <c r="K3" s="299"/>
      <c r="L3" s="299"/>
      <c r="M3" s="299"/>
      <c r="N3" s="299"/>
      <c r="O3" s="299"/>
      <c r="P3" s="302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6"/>
      <c r="AS3" s="306"/>
      <c r="AT3" s="306"/>
      <c r="AU3" s="306"/>
      <c r="AV3" s="306"/>
      <c r="AW3" s="306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9"/>
    </row>
    <row r="4" spans="1:67" ht="34.950000000000003" customHeight="1" x14ac:dyDescent="0.25">
      <c r="A4" s="298"/>
      <c r="B4" s="233"/>
      <c r="C4" s="233"/>
      <c r="D4" s="233"/>
      <c r="E4" s="233"/>
      <c r="F4" s="233"/>
      <c r="G4" s="233"/>
      <c r="H4" s="233"/>
      <c r="I4" s="233"/>
      <c r="J4" s="233"/>
      <c r="K4" s="299"/>
      <c r="L4" s="310"/>
      <c r="M4" s="310"/>
      <c r="N4" s="310"/>
      <c r="O4" s="310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306"/>
      <c r="AS4" s="306"/>
      <c r="AT4" s="306"/>
      <c r="AU4" s="306"/>
      <c r="AV4" s="306"/>
      <c r="AW4" s="306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9"/>
    </row>
    <row r="5" spans="1:67" ht="34.950000000000003" customHeight="1" x14ac:dyDescent="0.25">
      <c r="A5" s="298"/>
      <c r="B5" s="233"/>
      <c r="C5" s="233"/>
      <c r="D5" s="233"/>
      <c r="E5" s="233"/>
      <c r="F5" s="233"/>
      <c r="G5" s="233"/>
      <c r="H5" s="233"/>
      <c r="I5" s="233"/>
      <c r="J5" s="233"/>
      <c r="K5" s="300"/>
      <c r="L5" s="311"/>
      <c r="M5" s="311"/>
      <c r="N5" s="311"/>
      <c r="O5" s="311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306"/>
      <c r="AS5" s="306"/>
      <c r="AT5" s="306"/>
      <c r="AU5" s="306"/>
      <c r="AV5" s="306"/>
      <c r="AW5" s="306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9"/>
    </row>
    <row r="6" spans="1:67" s="115" customFormat="1" ht="34.950000000000003" customHeight="1" x14ac:dyDescent="0.25">
      <c r="A6" s="301"/>
      <c r="B6" s="234"/>
      <c r="C6" s="234"/>
      <c r="D6" s="234"/>
      <c r="E6" s="234"/>
      <c r="F6" s="234"/>
      <c r="G6" s="234"/>
      <c r="H6" s="234"/>
      <c r="I6" s="234"/>
      <c r="J6" s="234"/>
      <c r="K6" s="300"/>
      <c r="L6" s="586" t="str">
        <f>$L$18</f>
        <v>aa</v>
      </c>
      <c r="M6" s="586"/>
      <c r="N6" s="586"/>
      <c r="O6" s="586" t="str">
        <f>$L$20</f>
        <v>bb</v>
      </c>
      <c r="P6" s="586"/>
      <c r="Q6" s="586"/>
      <c r="R6" s="586" t="str">
        <f>$L$22</f>
        <v>cc</v>
      </c>
      <c r="S6" s="586"/>
      <c r="T6" s="586"/>
      <c r="U6" s="586" t="str">
        <f>$L$24</f>
        <v>dd</v>
      </c>
      <c r="V6" s="586"/>
      <c r="W6" s="586"/>
      <c r="X6" s="587" t="str">
        <f>$L$26</f>
        <v>ee</v>
      </c>
      <c r="Y6" s="587"/>
      <c r="Z6" s="587"/>
      <c r="AA6" s="587" t="str">
        <f>$L$28</f>
        <v>ff</v>
      </c>
      <c r="AB6" s="587"/>
      <c r="AC6" s="587"/>
      <c r="AD6" s="589" t="str">
        <f>$L$30</f>
        <v>gg</v>
      </c>
      <c r="AE6" s="589"/>
      <c r="AF6" s="589"/>
      <c r="AG6" s="314"/>
      <c r="AH6" s="314"/>
      <c r="AI6" s="314"/>
      <c r="AJ6" s="302"/>
      <c r="AK6" s="302"/>
      <c r="AL6" s="302"/>
      <c r="AM6" s="299"/>
      <c r="AN6" s="299"/>
      <c r="AO6" s="299"/>
      <c r="AP6" s="299"/>
      <c r="AQ6" s="315"/>
      <c r="AR6" s="299"/>
      <c r="AS6" s="502" t="s">
        <v>1</v>
      </c>
      <c r="AT6" s="502" t="s">
        <v>2</v>
      </c>
      <c r="AU6" s="502" t="s">
        <v>3</v>
      </c>
      <c r="AV6" s="502" t="s">
        <v>39</v>
      </c>
      <c r="AW6" s="502" t="s">
        <v>40</v>
      </c>
      <c r="AX6" s="502" t="s">
        <v>4</v>
      </c>
      <c r="AY6" s="317"/>
      <c r="AZ6" s="317"/>
      <c r="BA6" s="502" t="s">
        <v>1</v>
      </c>
      <c r="BB6" s="502" t="s">
        <v>2</v>
      </c>
      <c r="BC6" s="502" t="s">
        <v>3</v>
      </c>
      <c r="BD6" s="502" t="s">
        <v>39</v>
      </c>
      <c r="BE6" s="502" t="s">
        <v>40</v>
      </c>
      <c r="BF6" s="502" t="s">
        <v>4</v>
      </c>
      <c r="BG6" s="318"/>
      <c r="BH6" s="318"/>
      <c r="BI6" s="502" t="s">
        <v>1</v>
      </c>
      <c r="BJ6" s="502" t="s">
        <v>2</v>
      </c>
      <c r="BK6" s="502" t="s">
        <v>3</v>
      </c>
      <c r="BL6" s="502" t="s">
        <v>39</v>
      </c>
      <c r="BM6" s="502" t="s">
        <v>40</v>
      </c>
      <c r="BN6" s="502" t="s">
        <v>4</v>
      </c>
      <c r="BO6" s="320"/>
    </row>
    <row r="7" spans="1:67" s="115" customFormat="1" ht="34.950000000000003" customHeight="1" x14ac:dyDescent="0.25">
      <c r="A7" s="301"/>
      <c r="B7" s="234"/>
      <c r="C7" s="234"/>
      <c r="D7" s="234"/>
      <c r="E7" s="234"/>
      <c r="F7" s="234"/>
      <c r="G7" s="234"/>
      <c r="H7" s="234"/>
      <c r="I7" s="234"/>
      <c r="J7" s="234"/>
      <c r="K7" s="299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7"/>
      <c r="Y7" s="587"/>
      <c r="Z7" s="587"/>
      <c r="AA7" s="587"/>
      <c r="AB7" s="587"/>
      <c r="AC7" s="587"/>
      <c r="AD7" s="589"/>
      <c r="AE7" s="589"/>
      <c r="AF7" s="589"/>
      <c r="AG7" s="314"/>
      <c r="AH7" s="314"/>
      <c r="AI7" s="314"/>
      <c r="AJ7" s="302"/>
      <c r="AK7" s="302"/>
      <c r="AL7" s="302"/>
      <c r="AM7" s="302"/>
      <c r="AN7" s="302"/>
      <c r="AO7" s="302"/>
      <c r="AP7" s="302"/>
      <c r="AQ7" s="315"/>
      <c r="AR7" s="299"/>
      <c r="AS7" s="503"/>
      <c r="AT7" s="503"/>
      <c r="AU7" s="503"/>
      <c r="AV7" s="503"/>
      <c r="AW7" s="503"/>
      <c r="AX7" s="503"/>
      <c r="AY7" s="321"/>
      <c r="AZ7" s="321"/>
      <c r="BA7" s="503"/>
      <c r="BB7" s="503"/>
      <c r="BC7" s="503"/>
      <c r="BD7" s="503"/>
      <c r="BE7" s="503"/>
      <c r="BF7" s="503"/>
      <c r="BG7" s="321"/>
      <c r="BH7" s="321"/>
      <c r="BI7" s="503"/>
      <c r="BJ7" s="503"/>
      <c r="BK7" s="503"/>
      <c r="BL7" s="503"/>
      <c r="BM7" s="503"/>
      <c r="BN7" s="503"/>
      <c r="BO7" s="320"/>
    </row>
    <row r="8" spans="1:67" s="115" customFormat="1" ht="34.950000000000003" customHeight="1" thickBot="1" x14ac:dyDescent="0.3">
      <c r="A8" s="301"/>
      <c r="B8" s="236" t="s">
        <v>5</v>
      </c>
      <c r="C8" s="236"/>
      <c r="D8" s="236"/>
      <c r="E8" s="236"/>
      <c r="F8" s="236"/>
      <c r="G8" s="236"/>
      <c r="H8" s="236"/>
      <c r="I8" s="236"/>
      <c r="J8" s="236"/>
      <c r="K8" s="299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8"/>
      <c r="Y8" s="588"/>
      <c r="Z8" s="588"/>
      <c r="AA8" s="588"/>
      <c r="AB8" s="588"/>
      <c r="AC8" s="588"/>
      <c r="AD8" s="589"/>
      <c r="AE8" s="589"/>
      <c r="AF8" s="589"/>
      <c r="AG8" s="521" t="s">
        <v>6</v>
      </c>
      <c r="AH8" s="522"/>
      <c r="AI8" s="522"/>
      <c r="AJ8" s="510" t="s">
        <v>4</v>
      </c>
      <c r="AK8" s="511"/>
      <c r="AL8" s="512"/>
      <c r="AM8" s="582" t="s">
        <v>22</v>
      </c>
      <c r="AN8" s="582"/>
      <c r="AO8" s="582"/>
      <c r="AP8" s="116" t="s">
        <v>8</v>
      </c>
      <c r="AQ8" s="299"/>
      <c r="AR8" s="165" t="str">
        <f>$L$18</f>
        <v>aa</v>
      </c>
      <c r="AS8" s="448"/>
      <c r="AT8" s="448"/>
      <c r="AU8" s="448"/>
      <c r="AV8" s="448"/>
      <c r="AW8" s="448"/>
      <c r="AX8" s="6">
        <f>IF(AS8&gt;AS9,1,0)+IF(AT8&gt;AT9,1,0)+IF(AU8&gt;AU9,1,0)+IF(AV8&gt;AV9,1,0)+IF(AW8&gt;AW9,1,0)</f>
        <v>0</v>
      </c>
      <c r="AY8" s="343"/>
      <c r="AZ8" s="165" t="str">
        <f>$L$18</f>
        <v>aa</v>
      </c>
      <c r="BA8" s="448"/>
      <c r="BB8" s="448"/>
      <c r="BC8" s="448"/>
      <c r="BD8" s="448"/>
      <c r="BE8" s="448"/>
      <c r="BF8" s="6">
        <f>IF(BA8&gt;BA9,1,0)+IF(BB8&gt;BB9,1,0)+IF(BC8&gt;BC9,1,0)+IF(BD8&gt;BD9,1,0)+IF(BE8&gt;BE9,1,0)</f>
        <v>0</v>
      </c>
      <c r="BG8" s="348"/>
      <c r="BH8" s="165" t="str">
        <f>$L$20</f>
        <v>bb</v>
      </c>
      <c r="BI8" s="448"/>
      <c r="BJ8" s="448"/>
      <c r="BK8" s="448"/>
      <c r="BL8" s="448"/>
      <c r="BM8" s="448"/>
      <c r="BN8" s="6">
        <f>IF(BI8&gt;BI9,1,0)+IF(BJ8&gt;BJ9,1,0)+IF(BK8&gt;BK9,1,0)+IF(BL8&gt;BL9,1,0)+IF(BM8&gt;BM9,1,0)</f>
        <v>0</v>
      </c>
      <c r="BO8" s="320"/>
    </row>
    <row r="9" spans="1:67" s="115" customFormat="1" ht="34.950000000000003" customHeight="1" thickTop="1" thickBot="1" x14ac:dyDescent="0.3">
      <c r="A9" s="301"/>
      <c r="B9" s="151">
        <f>IF(K9="","-",RANK(G9,$G$9:$G$15,0)+RANK(F9,$F$9:$F$15,0)%+RANK(E9,$E$9:$E$15,0)%%+ROW()%%%)</f>
        <v>1.0101089999999999</v>
      </c>
      <c r="C9" s="152">
        <f t="shared" ref="C9:C15" si="0">IF(B9="","",RANK(B9,$B$9:$B$15,1))</f>
        <v>1</v>
      </c>
      <c r="D9" s="153" t="str">
        <f>$L$18</f>
        <v>aa</v>
      </c>
      <c r="E9" s="186">
        <f>SUM(AG9-AI9)</f>
        <v>0</v>
      </c>
      <c r="F9" s="154">
        <f>SUM(AJ9-AL9)</f>
        <v>0</v>
      </c>
      <c r="G9" s="155">
        <f>SUM(AM9-AO9)</f>
        <v>0</v>
      </c>
      <c r="H9" s="156">
        <f>SMALL($B$9:$B$15,1)</f>
        <v>1.0101089999999999</v>
      </c>
      <c r="I9" s="152">
        <f t="shared" ref="I9:I15" si="1">IF(H9="","",RANK(H9,$H$9:$H$15,1))</f>
        <v>1</v>
      </c>
      <c r="J9" s="157" t="str">
        <f t="shared" ref="J9:J15" si="2">INDEX($D$9:$D$15,MATCH(H9,$B$9:$B$15,0),1)</f>
        <v>aa</v>
      </c>
      <c r="K9" s="117" t="str">
        <f>$L$18</f>
        <v>aa</v>
      </c>
      <c r="L9" s="122"/>
      <c r="M9" s="123"/>
      <c r="N9" s="124"/>
      <c r="O9" s="131" t="str">
        <f>IF($AX$8+$AX$9&gt;0,$AX$8,"")</f>
        <v/>
      </c>
      <c r="P9" s="132" t="s">
        <v>9</v>
      </c>
      <c r="Q9" s="133" t="str">
        <f>IF($AX$8+$AX$9&gt;0,$AX$9,"")</f>
        <v/>
      </c>
      <c r="R9" s="131" t="str">
        <f>IF($BF$8+$BF$9&gt;0,$BF$8,"")</f>
        <v/>
      </c>
      <c r="S9" s="132" t="s">
        <v>9</v>
      </c>
      <c r="T9" s="133" t="str">
        <f>IF($BF$8+$BF$9&gt;0,$BF$9,"")</f>
        <v/>
      </c>
      <c r="U9" s="131" t="str">
        <f>IF($BN$11+$BN$12&gt;0,$BN$11,"")</f>
        <v/>
      </c>
      <c r="V9" s="140" t="s">
        <v>9</v>
      </c>
      <c r="W9" s="133" t="str">
        <f>IF($BN$11+$BN$12&gt;0,$BN$12,"")</f>
        <v/>
      </c>
      <c r="X9" s="131" t="str">
        <f>IF($BF$17+$BF$18&gt;0,$BF$17,"")</f>
        <v/>
      </c>
      <c r="Y9" s="140" t="s">
        <v>9</v>
      </c>
      <c r="Z9" s="133" t="str">
        <f>IF($BF$17+$BF$18&gt;0,$BF$18,"")</f>
        <v/>
      </c>
      <c r="AA9" s="131" t="str">
        <f>IF($BF$26+$BF$27&gt;0,$BF$26,"")</f>
        <v/>
      </c>
      <c r="AB9" s="140" t="s">
        <v>9</v>
      </c>
      <c r="AC9" s="133" t="str">
        <f>IF($BF$26+$BF$27&gt;0,$BF$27,"")</f>
        <v/>
      </c>
      <c r="AD9" s="131" t="str">
        <f>IF($AX$17+$AX$18&gt;0,$AX$17,"")</f>
        <v/>
      </c>
      <c r="AE9" s="132" t="s">
        <v>9</v>
      </c>
      <c r="AF9" s="145" t="str">
        <f>IF($AX$17+$AX$18&gt;0,$AX$18,"")</f>
        <v/>
      </c>
      <c r="AG9" s="168">
        <f>SUM(AS8:AW8)+SUM(AS17:AW17)+SUM(BA8:BE8)+SUM(BA17:BE17)+SUM(BA26:BE26)+SUM(BI11:BM11)</f>
        <v>0</v>
      </c>
      <c r="AH9" s="169" t="s">
        <v>9</v>
      </c>
      <c r="AI9" s="169">
        <f>SUM(AS9:AW9)+SUM(AS18:AW18)+SUM(BA9:BE9)+SUM(BA18:BE18)+SUM(BA27:BE27)+SUM(BI12:BM12)</f>
        <v>0</v>
      </c>
      <c r="AJ9" s="190">
        <f>SUM($O$9,$R$9,$U$9,$X$9,$AA$9,$AD$9)</f>
        <v>0</v>
      </c>
      <c r="AK9" s="172" t="s">
        <v>9</v>
      </c>
      <c r="AL9" s="173">
        <f>SUM($Q$9,$T$9,$W$9,$Z$9,$AC$9,$AF$9)</f>
        <v>0</v>
      </c>
      <c r="AM9" s="178">
        <f>IF($O$9&gt;$Q$9,1,0)+IF($R$9&gt;$T$9,1,0)+IF($U$9&gt;$W$9,1,0)+IF($X$9&gt;$Z$9,1,0)+IF($AA$9&gt;$AC$9,1,0)+IF($AD$9&gt;$AF$9,1,0)</f>
        <v>0</v>
      </c>
      <c r="AN9" s="179" t="s">
        <v>9</v>
      </c>
      <c r="AO9" s="180">
        <f>IF($Q$9&gt;$O$9,1,0)+IF($T$9&gt;$R$9,1,0)+IF($W$9&gt;$U$9,1,0)+IF($Z$9&gt;$X$9,1,0)+IF($AC$9&gt;$AA$9,1,0)+IF($AF$9&gt;$AD$9,1,0)</f>
        <v>0</v>
      </c>
      <c r="AP9" s="118">
        <f t="shared" ref="AP9:AP15" si="3">IF(B9="","",RANK(B9,$B$9:$B$15,1))</f>
        <v>1</v>
      </c>
      <c r="AQ9" s="315"/>
      <c r="AR9" s="166" t="str">
        <f>$L$20</f>
        <v>bb</v>
      </c>
      <c r="AS9" s="449"/>
      <c r="AT9" s="449"/>
      <c r="AU9" s="449"/>
      <c r="AV9" s="449"/>
      <c r="AW9" s="449"/>
      <c r="AX9" s="9">
        <f>IF(AS9&gt;AS8,1,0)+IF(AT9&gt;AT8,1,0)+IF(AU9&gt;AU8,1,0)+IF(AV9&gt;AV8,1,0)+IF(AW9&gt;AW8,1,0)</f>
        <v>0</v>
      </c>
      <c r="AY9" s="343"/>
      <c r="AZ9" s="166" t="str">
        <f>$L$22</f>
        <v>cc</v>
      </c>
      <c r="BA9" s="449"/>
      <c r="BB9" s="449"/>
      <c r="BC9" s="449"/>
      <c r="BD9" s="449"/>
      <c r="BE9" s="449"/>
      <c r="BF9" s="9">
        <f>IF(BA9&gt;BA8,1,0)+IF(BB9&gt;BB8,1,0)+IF(BC9&gt;BC8,1,0)+IF(BD9&gt;BD8,1,0)+IF(BE9&gt;BE8,1,0)</f>
        <v>0</v>
      </c>
      <c r="BG9" s="348"/>
      <c r="BH9" s="166" t="str">
        <f>$L$26</f>
        <v>ee</v>
      </c>
      <c r="BI9" s="449"/>
      <c r="BJ9" s="449"/>
      <c r="BK9" s="449"/>
      <c r="BL9" s="449"/>
      <c r="BM9" s="449"/>
      <c r="BN9" s="9">
        <f>IF(BI9&gt;BI8,1,0)+IF(BJ9&gt;BJ8,1,0)+IF(BK9&gt;BK8,1,0)+IF(BL9&gt;BL8,1,0)+IF(BM9&gt;BM8,1,0)</f>
        <v>0</v>
      </c>
      <c r="BO9" s="320"/>
    </row>
    <row r="10" spans="1:67" s="115" customFormat="1" ht="34.950000000000003" customHeight="1" x14ac:dyDescent="0.3">
      <c r="A10" s="301"/>
      <c r="B10" s="151">
        <f t="shared" ref="B10:B15" si="4">IF(K10="","-",RANK(G10,$G$9:$G$15,0)+RANK(F10,$F$9:$F$15,0)%+RANK(E10,$E$9:$E$15,0)%%+ROW()%%%)</f>
        <v>1.0101100000000001</v>
      </c>
      <c r="C10" s="152">
        <f t="shared" si="0"/>
        <v>2</v>
      </c>
      <c r="D10" s="153" t="str">
        <f>$L$20</f>
        <v>bb</v>
      </c>
      <c r="E10" s="186">
        <f t="shared" ref="E10:E15" si="5">SUM(AG10-AI10)</f>
        <v>0</v>
      </c>
      <c r="F10" s="154">
        <f t="shared" ref="F10:F15" si="6">SUM(AJ10-AL10)</f>
        <v>0</v>
      </c>
      <c r="G10" s="155">
        <f t="shared" ref="G10:G15" si="7">SUM(AM10-AO10)</f>
        <v>0</v>
      </c>
      <c r="H10" s="156">
        <f>SMALL($B$9:$B$15,2)</f>
        <v>1.0101100000000001</v>
      </c>
      <c r="I10" s="152">
        <f t="shared" si="1"/>
        <v>2</v>
      </c>
      <c r="J10" s="157" t="str">
        <f t="shared" si="2"/>
        <v>bb</v>
      </c>
      <c r="K10" s="117" t="str">
        <f>$L$20</f>
        <v>bb</v>
      </c>
      <c r="L10" s="125" t="str">
        <f>IF($AX$8+$AX$9&gt;0,$AX$9,"")</f>
        <v/>
      </c>
      <c r="M10" s="126" t="s">
        <v>9</v>
      </c>
      <c r="N10" s="127" t="str">
        <f>IF($AX$8+$AX$9&gt;0,$AX$8,"")</f>
        <v/>
      </c>
      <c r="O10" s="134"/>
      <c r="P10" s="135"/>
      <c r="Q10" s="136"/>
      <c r="R10" s="137" t="str">
        <f>IF($AX$20+$AX$21&gt;0,$AX$20,"")</f>
        <v/>
      </c>
      <c r="S10" s="126" t="s">
        <v>9</v>
      </c>
      <c r="T10" s="127" t="str">
        <f>IF($AX$20+$AX$21&gt;0,$AX$21,"")</f>
        <v/>
      </c>
      <c r="U10" s="137" t="str">
        <f>IF($BN$20+$BN$21&gt;0,$BN$20,"")</f>
        <v/>
      </c>
      <c r="V10" s="126" t="s">
        <v>9</v>
      </c>
      <c r="W10" s="127" t="str">
        <f>IF($BN$20+$BN$21&gt;0,$BN$21,"")</f>
        <v/>
      </c>
      <c r="X10" s="137" t="str">
        <f>IF($BN$8+$BN$9&gt;0,$BN$8,"")</f>
        <v/>
      </c>
      <c r="Y10" s="139" t="s">
        <v>9</v>
      </c>
      <c r="Z10" s="127" t="str">
        <f>IF($BN$8+$BN$9&gt;0,$BN$9,"")</f>
        <v/>
      </c>
      <c r="AA10" s="137" t="str">
        <f>IF($BF$20+$BF$21&gt;0,$BF$20,"")</f>
        <v/>
      </c>
      <c r="AB10" s="139" t="s">
        <v>9</v>
      </c>
      <c r="AC10" s="127" t="str">
        <f>IF($BF$20+$BF$21&gt;0,$BF$21,"")</f>
        <v/>
      </c>
      <c r="AD10" s="137" t="str">
        <f>IF($AX$26+$AX$27&gt;0,$AX$26,"")</f>
        <v/>
      </c>
      <c r="AE10" s="126" t="s">
        <v>9</v>
      </c>
      <c r="AF10" s="146" t="str">
        <f>IF($AX$26+$AX$27&gt;0,$AX$27,"")</f>
        <v/>
      </c>
      <c r="AG10" s="170">
        <f>SUM(AS9:AW9)+SUM(AS20:AW20)+SUM(AS26:AW26)+SUM(BA20:BE20)+SUM(BI8:BM8)+SUM(BI20:BM20)</f>
        <v>0</v>
      </c>
      <c r="AH10" s="162" t="s">
        <v>9</v>
      </c>
      <c r="AI10" s="188">
        <f>SUM(AS8:AW8)+SUM(AS21:AW21)+SUM(AS27:AW27)+SUM(BA21:BE21)+SUM(BI9:BM9)+SUM(BI21:BM21)</f>
        <v>0</v>
      </c>
      <c r="AJ10" s="191">
        <f>SUM($L$10,$R$10,$U$10,$X$10,$AA$10,$AD$10)</f>
        <v>0</v>
      </c>
      <c r="AK10" s="174" t="s">
        <v>9</v>
      </c>
      <c r="AL10" s="175">
        <f>SUM($N$10,$T$10,$W$10,$Z$10,$AC$10,$AF$10)</f>
        <v>0</v>
      </c>
      <c r="AM10" s="181">
        <f>IF($L$10&gt;$N$10,1,0)+IF($R$10&gt;$T$10,1,0)+IF($U$10&gt;$W$10,1,0)+IF($X$10&gt;$Z$10,1,0)+IF($AA$10&gt;$AC$10,1,0)+IF($AD$10&gt;$AF$10,1,0)</f>
        <v>0</v>
      </c>
      <c r="AN10" s="164" t="s">
        <v>9</v>
      </c>
      <c r="AO10" s="182">
        <f>IF($N$10&gt;$L$10,1,0)+IF($T$10&gt;$R$10,1,0)+IF($W$10&gt;$U$10,1,0)+IF($Z$10&gt;$X$10,1,0)+IF($AC$10&gt;$AA$10,1,0)+IF($AF$10&gt;$AD$10,1,0)</f>
        <v>0</v>
      </c>
      <c r="AP10" s="119">
        <f t="shared" si="3"/>
        <v>2</v>
      </c>
      <c r="AQ10" s="302"/>
      <c r="AR10" s="344"/>
      <c r="AS10" s="450"/>
      <c r="AT10" s="450"/>
      <c r="AU10" s="450"/>
      <c r="AV10" s="450"/>
      <c r="AW10" s="450"/>
      <c r="AX10" s="344"/>
      <c r="AY10" s="344"/>
      <c r="AZ10" s="344"/>
      <c r="BA10" s="450"/>
      <c r="BB10" s="450"/>
      <c r="BC10" s="450"/>
      <c r="BD10" s="450"/>
      <c r="BE10" s="450"/>
      <c r="BF10" s="344"/>
      <c r="BG10" s="344"/>
      <c r="BH10" s="344"/>
      <c r="BI10" s="450"/>
      <c r="BJ10" s="450"/>
      <c r="BK10" s="450"/>
      <c r="BL10" s="450"/>
      <c r="BM10" s="450"/>
      <c r="BN10" s="344"/>
      <c r="BO10" s="320"/>
    </row>
    <row r="11" spans="1:67" s="115" customFormat="1" ht="34.950000000000003" customHeight="1" x14ac:dyDescent="0.25">
      <c r="A11" s="301"/>
      <c r="B11" s="151">
        <f t="shared" si="4"/>
        <v>1.010111</v>
      </c>
      <c r="C11" s="152">
        <f t="shared" si="0"/>
        <v>3</v>
      </c>
      <c r="D11" s="153" t="str">
        <f>$L$22</f>
        <v>cc</v>
      </c>
      <c r="E11" s="186">
        <f t="shared" si="5"/>
        <v>0</v>
      </c>
      <c r="F11" s="154">
        <f t="shared" si="6"/>
        <v>0</v>
      </c>
      <c r="G11" s="155">
        <f t="shared" si="7"/>
        <v>0</v>
      </c>
      <c r="H11" s="156">
        <f>SMALL($B$9:$B$15,3)</f>
        <v>1.010111</v>
      </c>
      <c r="I11" s="152">
        <f t="shared" si="1"/>
        <v>3</v>
      </c>
      <c r="J11" s="157" t="str">
        <f t="shared" si="2"/>
        <v>cc</v>
      </c>
      <c r="K11" s="117" t="str">
        <f>$L$22</f>
        <v>cc</v>
      </c>
      <c r="L11" s="125" t="str">
        <f>IF($BF$8+$BF$9&gt;0,$BF$9,"")</f>
        <v/>
      </c>
      <c r="M11" s="126" t="s">
        <v>9</v>
      </c>
      <c r="N11" s="127" t="str">
        <f>IF($BF$8+$BF$9&gt;0,$BF$8,"")</f>
        <v/>
      </c>
      <c r="O11" s="137" t="str">
        <f>IF($AX$20+$AX$21&gt;0,$AX$21,"")</f>
        <v/>
      </c>
      <c r="P11" s="126" t="s">
        <v>9</v>
      </c>
      <c r="Q11" s="127" t="str">
        <f>IF($AX$20+$AX$21&gt;0,$AX$20,"")</f>
        <v/>
      </c>
      <c r="R11" s="134"/>
      <c r="S11" s="135"/>
      <c r="T11" s="136"/>
      <c r="U11" s="137" t="str">
        <f>IF($AX$11+$AX$12&gt;0,$AX$11,"")</f>
        <v/>
      </c>
      <c r="V11" s="126" t="s">
        <v>9</v>
      </c>
      <c r="W11" s="127" t="str">
        <f>IF($AX$11+$AX$12&gt;0,$AX$12,"")</f>
        <v/>
      </c>
      <c r="X11" s="137" t="str">
        <f>IF($BN$26+$BN$27&gt;0,$BN$26,"")</f>
        <v/>
      </c>
      <c r="Y11" s="139" t="s">
        <v>9</v>
      </c>
      <c r="Z11" s="127" t="str">
        <f>IF($BN$26+$BN$27&gt;0,$BN$27,"")</f>
        <v/>
      </c>
      <c r="AA11" s="137" t="str">
        <f>IF($BN$14+$BN$15&gt;0,$BN$14,"")</f>
        <v/>
      </c>
      <c r="AB11" s="139" t="s">
        <v>9</v>
      </c>
      <c r="AC11" s="127" t="str">
        <f>IF($BN$14+$BN$15&gt;0,$BN$15,"")</f>
        <v/>
      </c>
      <c r="AD11" s="137" t="str">
        <f>IF($BF$14+$BF$15&gt;0,$BF$14,"")</f>
        <v/>
      </c>
      <c r="AE11" s="126" t="s">
        <v>9</v>
      </c>
      <c r="AF11" s="146" t="str">
        <f>IF($BF$14+$BF$15&gt;0,$BF$15,"")</f>
        <v/>
      </c>
      <c r="AG11" s="170">
        <f>SUM(AS11:AW11)+SUM(AS21:AW21)+SUM(BA9:BE9)+SUM(BA14:BE14)+SUM(BI14:BM14)+SUM(BI26:BM26)</f>
        <v>0</v>
      </c>
      <c r="AH11" s="162" t="s">
        <v>9</v>
      </c>
      <c r="AI11" s="188">
        <f>SUM(AS12:AW12)+SUM(AS20:AW20)+SUM(BA8:BE8)+SUM(BA15:BE15)+SUM(BI15:BM15)+SUM(BI27:BM27)</f>
        <v>0</v>
      </c>
      <c r="AJ11" s="191">
        <f>SUM($L$11,$O$11,$U$11,$X$11,$AA$11,$AD$11)</f>
        <v>0</v>
      </c>
      <c r="AK11" s="174" t="s">
        <v>9</v>
      </c>
      <c r="AL11" s="175">
        <f>SUM($N$11,$Q$11,$W$11,$Z$11,$AC$11,$AF$11)</f>
        <v>0</v>
      </c>
      <c r="AM11" s="181">
        <f>IF($L$11&gt;$N$11,1,0)+IF($O$11&gt;$Q$11,1,0)+IF($U$11&gt;$W$11,1,0)+IF($X$11&gt;$Z$11,1,0)+IF($AA$11&gt;$AC$11,1,0)+IF($AD$11&gt;$AF$11,1,0)</f>
        <v>0</v>
      </c>
      <c r="AN11" s="164" t="s">
        <v>9</v>
      </c>
      <c r="AO11" s="182">
        <f>IF($N$11&gt;$L$11,1,0)+IF($Q$11&gt;$O$11,1,0)+IF($W$11&gt;$U$11,1,0)+IF($Z$11&gt;$X$11,1,0)+IF($AC$11&gt;$AA$11,1,0)+IF($AF$11&gt;$AD$11,1,0)</f>
        <v>0</v>
      </c>
      <c r="AP11" s="119">
        <f t="shared" si="3"/>
        <v>3</v>
      </c>
      <c r="AQ11" s="315"/>
      <c r="AR11" s="167" t="str">
        <f>$L$22</f>
        <v>cc</v>
      </c>
      <c r="AS11" s="485"/>
      <c r="AT11" s="485"/>
      <c r="AU11" s="485"/>
      <c r="AV11" s="485"/>
      <c r="AW11" s="485"/>
      <c r="AX11" s="6">
        <f>IF(AS11&gt;AS12,1,0)+IF(AT11&gt;AT12,1,0)+IF(AU11&gt;AU12,1,0)+IF(AV11&gt;AV12,1,0)+IF(AW11&gt;AW12,1,0)</f>
        <v>0</v>
      </c>
      <c r="AY11" s="343"/>
      <c r="AZ11" s="165" t="str">
        <f>$L$24</f>
        <v>dd</v>
      </c>
      <c r="BA11" s="448"/>
      <c r="BB11" s="448"/>
      <c r="BC11" s="448"/>
      <c r="BD11" s="448"/>
      <c r="BE11" s="448"/>
      <c r="BF11" s="6">
        <f>IF(BA11&gt;BA12,1,0)+IF(BB11&gt;BB12,1,0)+IF(BC11&gt;BC12,1,0)+IF(BD11&gt;BD12,1,0)+IF(BE11&gt;BE12,1,0)</f>
        <v>0</v>
      </c>
      <c r="BG11" s="348"/>
      <c r="BH11" s="165" t="str">
        <f>$L$18</f>
        <v>aa</v>
      </c>
      <c r="BI11" s="448"/>
      <c r="BJ11" s="448"/>
      <c r="BK11" s="448"/>
      <c r="BL11" s="448"/>
      <c r="BM11" s="448"/>
      <c r="BN11" s="6">
        <f>IF(BI11&gt;BI12,1,0)+IF(BJ11&gt;BJ12,1,0)+IF(BK11&gt;BK12,1,0)+IF(BL11&gt;BL12,1,0)+IF(BM11&gt;BM12,1,0)</f>
        <v>0</v>
      </c>
      <c r="BO11" s="320"/>
    </row>
    <row r="12" spans="1:67" s="115" customFormat="1" ht="34.950000000000003" customHeight="1" thickBot="1" x14ac:dyDescent="0.3">
      <c r="A12" s="301"/>
      <c r="B12" s="151">
        <f t="shared" si="4"/>
        <v>1.0101119999999999</v>
      </c>
      <c r="C12" s="152">
        <f t="shared" si="0"/>
        <v>4</v>
      </c>
      <c r="D12" s="153" t="str">
        <f>$L$24</f>
        <v>dd</v>
      </c>
      <c r="E12" s="186">
        <f t="shared" si="5"/>
        <v>0</v>
      </c>
      <c r="F12" s="154">
        <f t="shared" si="6"/>
        <v>0</v>
      </c>
      <c r="G12" s="155">
        <f t="shared" si="7"/>
        <v>0</v>
      </c>
      <c r="H12" s="156">
        <f>SMALL($B$9:$B$15,4)</f>
        <v>1.0101119999999999</v>
      </c>
      <c r="I12" s="152">
        <f t="shared" si="1"/>
        <v>4</v>
      </c>
      <c r="J12" s="157" t="str">
        <f t="shared" si="2"/>
        <v>dd</v>
      </c>
      <c r="K12" s="117" t="str">
        <f>$L$24</f>
        <v>dd</v>
      </c>
      <c r="L12" s="125" t="str">
        <f>IF($BN$11+$BN$12&gt;0,$BN$12,"")</f>
        <v/>
      </c>
      <c r="M12" s="126" t="s">
        <v>9</v>
      </c>
      <c r="N12" s="127" t="str">
        <f>IF($BN$11+$BN$12&gt;0,$BN$11,"")</f>
        <v/>
      </c>
      <c r="O12" s="137" t="str">
        <f>IF($BN$20+$BN$21&gt;0,$BN$21,"")</f>
        <v/>
      </c>
      <c r="P12" s="126" t="s">
        <v>9</v>
      </c>
      <c r="Q12" s="127" t="str">
        <f>IF($BN$20+$BN$21&gt;0,$BN$20,"")</f>
        <v/>
      </c>
      <c r="R12" s="137" t="str">
        <f>IF($AX$11+$AX$12&gt;0,$AX$12,"")</f>
        <v/>
      </c>
      <c r="S12" s="126" t="s">
        <v>9</v>
      </c>
      <c r="T12" s="127" t="str">
        <f>IF($AX$11+$AX$12&gt;0,$AX$11,"")</f>
        <v/>
      </c>
      <c r="U12" s="134"/>
      <c r="V12" s="135"/>
      <c r="W12" s="136"/>
      <c r="X12" s="137" t="str">
        <f>IF($AX$23+$AX$24&gt;0,$AX$23,"")</f>
        <v/>
      </c>
      <c r="Y12" s="126" t="s">
        <v>9</v>
      </c>
      <c r="Z12" s="127" t="str">
        <f>IF($AX$23+$AX$24&gt;0,$AX$24,"")</f>
        <v/>
      </c>
      <c r="AA12" s="137" t="str">
        <f>IF($BF$11+$BF$12&gt;0,$BF$11,"")</f>
        <v/>
      </c>
      <c r="AB12" s="126" t="s">
        <v>9</v>
      </c>
      <c r="AC12" s="127" t="str">
        <f>IF($BF$11+$BF$12&gt;0,$BF$12,"")</f>
        <v/>
      </c>
      <c r="AD12" s="137" t="str">
        <f>IF($BF$23+$BF$24&gt;0,$BF$23,"")</f>
        <v/>
      </c>
      <c r="AE12" s="126" t="s">
        <v>9</v>
      </c>
      <c r="AF12" s="146" t="str">
        <f>IF($BF$23+$BF$24&gt;0,$BF$24,"")</f>
        <v/>
      </c>
      <c r="AG12" s="170">
        <f>SUM(AS12:AW12)+SUM(AS23:AW23)+SUM(BA11:BE11)+SUM(BA23:BE23)+SUM(BI12:BM12)+SUM(BI21:BM21)</f>
        <v>0</v>
      </c>
      <c r="AH12" s="162" t="s">
        <v>9</v>
      </c>
      <c r="AI12" s="188">
        <f>SUM(AS11:AW11)+SUM(AS24:AW24)+SUM(BA12:BE12)+SUM(BA24:BE24)+SUM(BI11:BM11)+SUM(BI20:BM20)</f>
        <v>0</v>
      </c>
      <c r="AJ12" s="191">
        <f>SUM($L$12,$O$12,$R$12,$X$12,$AA$12,$AD$12)</f>
        <v>0</v>
      </c>
      <c r="AK12" s="174" t="s">
        <v>9</v>
      </c>
      <c r="AL12" s="175">
        <f>SUM($N$12,$Q$12,$T$12,$Z$12,$AC$12,$AF$12)</f>
        <v>0</v>
      </c>
      <c r="AM12" s="181">
        <f>IF($L$12&gt;$N$12,1,0)+IF($O$12&gt;$Q$12,1,0)+IF($R$12&gt;$T$12,1,0)+IF($X$12&gt;$Z$12,1,0)+IF($AA$12&gt;$AC$12,1,0)+IF($AD$12&gt;$AF$12,1,0)</f>
        <v>0</v>
      </c>
      <c r="AN12" s="164" t="s">
        <v>9</v>
      </c>
      <c r="AO12" s="182">
        <f>IF($N$12&gt;$L$12,1,0)+IF($Q$12&gt;$O$12,1,0)+IF($T$12&gt;$R$12,1,0)+IF($Z$12&gt;$X$12,1,0)+IF($AC$12&gt;$AA$12,1,0)+IF($AF$12&gt;$AD$12,1,0)</f>
        <v>0</v>
      </c>
      <c r="AP12" s="119">
        <f t="shared" si="3"/>
        <v>4</v>
      </c>
      <c r="AQ12" s="315"/>
      <c r="AR12" s="166" t="str">
        <f>$L$24</f>
        <v>dd</v>
      </c>
      <c r="AS12" s="449"/>
      <c r="AT12" s="449"/>
      <c r="AU12" s="449"/>
      <c r="AV12" s="449"/>
      <c r="AW12" s="449"/>
      <c r="AX12" s="9">
        <f>IF(AS12&gt;AS11,1,0)+IF(AT12&gt;AT11,1,0)+IF(AU12&gt;AU11,1,0)+IF(AV12&gt;AV11,1,0)+IF(AW12&gt;AW11,1,0)</f>
        <v>0</v>
      </c>
      <c r="AY12" s="343"/>
      <c r="AZ12" s="166" t="str">
        <f>$L$28</f>
        <v>ff</v>
      </c>
      <c r="BA12" s="449"/>
      <c r="BB12" s="449"/>
      <c r="BC12" s="449"/>
      <c r="BD12" s="449"/>
      <c r="BE12" s="449"/>
      <c r="BF12" s="9">
        <f>IF(BA12&gt;BA11,1,0)+IF(BB12&gt;BB11,1,0)+IF(BC12&gt;BC11,1,0)+IF(BD12&gt;BD11,1,0)+IF(BE12&gt;BE11,1,0)</f>
        <v>0</v>
      </c>
      <c r="BG12" s="348"/>
      <c r="BH12" s="166" t="str">
        <f>$L$24</f>
        <v>dd</v>
      </c>
      <c r="BI12" s="449"/>
      <c r="BJ12" s="449"/>
      <c r="BK12" s="449"/>
      <c r="BL12" s="449"/>
      <c r="BM12" s="449"/>
      <c r="BN12" s="9">
        <f>IF(BI12&gt;BI11,1,0)+IF(BJ12&gt;BJ11,1,0)+IF(BK12&gt;BK11,1,0)+IF(BL12&gt;BL11,1,0)+IF(BM12&gt;BM11,1,0)</f>
        <v>0</v>
      </c>
      <c r="BO12" s="320"/>
    </row>
    <row r="13" spans="1:67" s="115" customFormat="1" ht="34.950000000000003" customHeight="1" x14ac:dyDescent="0.25">
      <c r="A13" s="301"/>
      <c r="B13" s="151">
        <f t="shared" si="4"/>
        <v>1.010113</v>
      </c>
      <c r="C13" s="152">
        <f t="shared" si="0"/>
        <v>5</v>
      </c>
      <c r="D13" s="153" t="str">
        <f>$L$26</f>
        <v>ee</v>
      </c>
      <c r="E13" s="186">
        <f t="shared" si="5"/>
        <v>0</v>
      </c>
      <c r="F13" s="154">
        <f t="shared" si="6"/>
        <v>0</v>
      </c>
      <c r="G13" s="155">
        <f t="shared" si="7"/>
        <v>0</v>
      </c>
      <c r="H13" s="156">
        <f>SMALL($B$9:$B$15,5)</f>
        <v>1.010113</v>
      </c>
      <c r="I13" s="152">
        <f t="shared" si="1"/>
        <v>5</v>
      </c>
      <c r="J13" s="157" t="str">
        <f t="shared" si="2"/>
        <v>ee</v>
      </c>
      <c r="K13" s="117" t="str">
        <f>$L$26</f>
        <v>ee</v>
      </c>
      <c r="L13" s="125" t="str">
        <f>IF($BF$17+$BF$18&gt;0,$BF$18,"")</f>
        <v/>
      </c>
      <c r="M13" s="126" t="s">
        <v>9</v>
      </c>
      <c r="N13" s="127" t="str">
        <f>IF($BF$17+$BF$18&gt;0,$BF$17,"")</f>
        <v/>
      </c>
      <c r="O13" s="137" t="str">
        <f>IF($BN$8+$BN$9&gt;0,$BN$9,"")</f>
        <v/>
      </c>
      <c r="P13" s="126" t="s">
        <v>9</v>
      </c>
      <c r="Q13" s="127" t="str">
        <f>IF($BN$8+$BN$9&gt;0,$BN$8,"")</f>
        <v/>
      </c>
      <c r="R13" s="137" t="str">
        <f>IF($BN$26+$BN$27&gt;0,$BN$27,"")</f>
        <v/>
      </c>
      <c r="S13" s="126" t="s">
        <v>9</v>
      </c>
      <c r="T13" s="127" t="str">
        <f>IF($BN$26+$BN$27&gt;0,$BN$26,"")</f>
        <v/>
      </c>
      <c r="U13" s="137" t="str">
        <f>IF($AX$23+$AX$24&gt;0,$AX$24,"")</f>
        <v/>
      </c>
      <c r="V13" s="126" t="s">
        <v>9</v>
      </c>
      <c r="W13" s="127" t="str">
        <f>IF($AX$23+$AX$24&gt;0,$AX$23,"")</f>
        <v/>
      </c>
      <c r="X13" s="142"/>
      <c r="Y13" s="143"/>
      <c r="Z13" s="144"/>
      <c r="AA13" s="137" t="str">
        <f>IF($AX$14+$AX$15&gt;0,$AX$14,"")</f>
        <v/>
      </c>
      <c r="AB13" s="126" t="s">
        <v>9</v>
      </c>
      <c r="AC13" s="127" t="str">
        <f>IF($AX$14+$AX$15&gt;0,$AX$15,"")</f>
        <v/>
      </c>
      <c r="AD13" s="137" t="str">
        <f>IF($BN$17+$BN$18&gt;0,$BN$17,"")</f>
        <v/>
      </c>
      <c r="AE13" s="126" t="s">
        <v>9</v>
      </c>
      <c r="AF13" s="146" t="str">
        <f>IF($BN$17+$BN$18&gt;0,$BN$18,"")</f>
        <v/>
      </c>
      <c r="AG13" s="170">
        <f>SUM(AS14:AW14)+SUM(AS24:AW24)+SUM(BA18:BE18)+SUM(BI9:BM9)+SUM(BI17:BM17)+SUM(BI27:BM27)</f>
        <v>0</v>
      </c>
      <c r="AH13" s="162" t="s">
        <v>9</v>
      </c>
      <c r="AI13" s="188">
        <f>SUM(AS15:AW15)+SUM(AS23:AW23)+SUM(BA17:BE17)+SUM(BI8:BM8)+SUM(BI18:BM18)+SUM(BI26:BM26)</f>
        <v>0</v>
      </c>
      <c r="AJ13" s="191">
        <f>SUM($L$13,$O$13,$R$13,$U$13,$AA$13,$AD$13)</f>
        <v>0</v>
      </c>
      <c r="AK13" s="174" t="s">
        <v>9</v>
      </c>
      <c r="AL13" s="175">
        <f>SUM($N$13,$Q$13,$T$13,$W$13,$AC$13,$AF$13)</f>
        <v>0</v>
      </c>
      <c r="AM13" s="181">
        <f>IF($L$13&gt;$N$13,1,0)+IF($O$13&gt;$Q$13,1,0)+IF($R$13&gt;$T$13,1,0)+IF($U$13&gt;$W$13,1,0)+IF($AA$13&gt;$AC$13,1,0)+IF($AD$13&gt;$AF$13,1,0)</f>
        <v>0</v>
      </c>
      <c r="AN13" s="164" t="s">
        <v>9</v>
      </c>
      <c r="AO13" s="182">
        <f>IF($N$13&gt;$L$13,1,0)+IF($Q$13&gt;$O$13,1,0)+IF($T$13&gt;$R$13,1,0)+IF($W$13&gt;$U$13,1,0)+IF($AC$13&gt;$AA$13,1,0)+IF($AF$13&gt;$AD$13,1,0)</f>
        <v>0</v>
      </c>
      <c r="AP13" s="119">
        <f t="shared" si="3"/>
        <v>5</v>
      </c>
      <c r="AQ13" s="315"/>
      <c r="AR13" s="361"/>
      <c r="AS13" s="451"/>
      <c r="AT13" s="451"/>
      <c r="AU13" s="451"/>
      <c r="AV13" s="451"/>
      <c r="AW13" s="451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20"/>
    </row>
    <row r="14" spans="1:67" s="115" customFormat="1" ht="34.950000000000003" customHeight="1" x14ac:dyDescent="0.25">
      <c r="A14" s="301"/>
      <c r="B14" s="151">
        <f t="shared" si="4"/>
        <v>1.010114</v>
      </c>
      <c r="C14" s="152">
        <f t="shared" si="0"/>
        <v>6</v>
      </c>
      <c r="D14" s="153" t="str">
        <f>$L$28</f>
        <v>ff</v>
      </c>
      <c r="E14" s="186">
        <f t="shared" si="5"/>
        <v>0</v>
      </c>
      <c r="F14" s="154">
        <f t="shared" si="6"/>
        <v>0</v>
      </c>
      <c r="G14" s="155">
        <f t="shared" si="7"/>
        <v>0</v>
      </c>
      <c r="H14" s="156">
        <f>SMALL($B$9:$B$15,6)</f>
        <v>1.010114</v>
      </c>
      <c r="I14" s="152">
        <f t="shared" si="1"/>
        <v>6</v>
      </c>
      <c r="J14" s="157" t="str">
        <f t="shared" si="2"/>
        <v>ff</v>
      </c>
      <c r="K14" s="117" t="str">
        <f>$L$28</f>
        <v>ff</v>
      </c>
      <c r="L14" s="125" t="str">
        <f>IF($BF$26+$BF$27&gt;0,$BF$27,"")</f>
        <v/>
      </c>
      <c r="M14" s="126" t="s">
        <v>9</v>
      </c>
      <c r="N14" s="127" t="str">
        <f>IF($BF$26+$BF$27&gt;0,$BF$26,"")</f>
        <v/>
      </c>
      <c r="O14" s="137" t="str">
        <f>IF($BF$20+$BF$21&gt;0,$BF$21,"")</f>
        <v/>
      </c>
      <c r="P14" s="126" t="s">
        <v>9</v>
      </c>
      <c r="Q14" s="127" t="str">
        <f>IF($BF$20+$BF$21&gt;0,$BF$20,"")</f>
        <v/>
      </c>
      <c r="R14" s="137" t="str">
        <f>IF($BN$14+$BN$15&gt;0,$BN$15,"")</f>
        <v/>
      </c>
      <c r="S14" s="126" t="s">
        <v>9</v>
      </c>
      <c r="T14" s="127" t="str">
        <f>IF($BN$14+$BN$15&gt;0,$BN$14,"")</f>
        <v/>
      </c>
      <c r="U14" s="137" t="str">
        <f>IF($BF$11+$BF$12&gt;0,$BF$12,"")</f>
        <v/>
      </c>
      <c r="V14" s="126" t="s">
        <v>9</v>
      </c>
      <c r="W14" s="127" t="str">
        <f>IF($BF$11+$BF$12&gt;0,$BF$11,"")</f>
        <v/>
      </c>
      <c r="X14" s="137" t="str">
        <f>IF($AX$14+$AX$15&gt;0,$AX$15,"")</f>
        <v/>
      </c>
      <c r="Y14" s="139" t="s">
        <v>9</v>
      </c>
      <c r="Z14" s="127" t="str">
        <f>IF($AX$14+$AX$15&gt;0,$AX$14,"")</f>
        <v/>
      </c>
      <c r="AA14" s="134"/>
      <c r="AB14" s="135"/>
      <c r="AC14" s="136"/>
      <c r="AD14" s="137" t="str">
        <f>IF($BN$23+$BN$24&gt;0,$BN$23,"")</f>
        <v/>
      </c>
      <c r="AE14" s="126" t="s">
        <v>9</v>
      </c>
      <c r="AF14" s="146" t="str">
        <f>IF($BN$23+$BN$24&gt;0,$BN$24,"")</f>
        <v/>
      </c>
      <c r="AG14" s="170">
        <f>SUM(AS15:AW15)+SUM(BA12:BE12)+SUM(BA21:BE21)+SUM(BA27:BE27)+SUM(BI15:BM15)+SUM(BI23:BM23)</f>
        <v>0</v>
      </c>
      <c r="AH14" s="162" t="s">
        <v>9</v>
      </c>
      <c r="AI14" s="188">
        <f>SUM(AS14:AW14)+SUM(BA11:BE11)+SUM(BA20:BE20)+SUM(BA26:BE26)+SUM(BI14:BM14)+SUM(BI24:BM24)</f>
        <v>0</v>
      </c>
      <c r="AJ14" s="191">
        <f>SUM($L$14,$O$14,$R$14,$U$14,$X$14,$AD$14)</f>
        <v>0</v>
      </c>
      <c r="AK14" s="174" t="s">
        <v>9</v>
      </c>
      <c r="AL14" s="175">
        <f>SUM($N$14,$Q$14,$T$14,$W$14,$Z$14,$AF$14)</f>
        <v>0</v>
      </c>
      <c r="AM14" s="181">
        <f>IF($L$14&gt;$N$14,1,0)+IF($O$14&gt;$Q$14,1,0)+IF($R$14&gt;$T$14,1,0)+IF($U$14&gt;$W$14,1,0)+IF($X$14&gt;$Z$14,1,0)+IF($AD$14&gt;$AF$14,1,0)</f>
        <v>0</v>
      </c>
      <c r="AN14" s="164" t="s">
        <v>9</v>
      </c>
      <c r="AO14" s="182">
        <f>IF($N$14&gt;$L$14,1,0)+IF($Q$14&gt;$O$14,1,0)+IF($T$14&gt;$R$14,1,0)+IF($W$14&gt;$U$14,1,0)+IF($Z$14&gt;$X$14,1,0)+IF($AF$14&gt;$AD$14,1,0)</f>
        <v>0</v>
      </c>
      <c r="AP14" s="119">
        <f t="shared" si="3"/>
        <v>6</v>
      </c>
      <c r="AQ14" s="315"/>
      <c r="AR14" s="167" t="str">
        <f>$L$26</f>
        <v>ee</v>
      </c>
      <c r="AS14" s="485"/>
      <c r="AT14" s="485"/>
      <c r="AU14" s="485"/>
      <c r="AV14" s="485"/>
      <c r="AW14" s="485"/>
      <c r="AX14" s="6">
        <f>IF(AS14&gt;AS15,1,0)+IF(AT14&gt;AT15,1,0)+IF(AU14&gt;AU15,1,0)+IF(AV14&gt;AV15,1,0)+IF(AW14&gt;AW15,1,0)</f>
        <v>0</v>
      </c>
      <c r="AY14" s="343"/>
      <c r="AZ14" s="165" t="str">
        <f>$L$22</f>
        <v>cc</v>
      </c>
      <c r="BA14" s="448"/>
      <c r="BB14" s="448"/>
      <c r="BC14" s="448"/>
      <c r="BD14" s="448"/>
      <c r="BE14" s="448"/>
      <c r="BF14" s="6">
        <f>IF(BA14&gt;BA15,1,0)+IF(BB14&gt;BB15,1,0)+IF(BC14&gt;BC15,1,0)+IF(BD14&gt;BD15,1,0)+IF(BE14&gt;BE15,1,0)</f>
        <v>0</v>
      </c>
      <c r="BG14" s="348"/>
      <c r="BH14" s="165" t="str">
        <f>$L$22</f>
        <v>cc</v>
      </c>
      <c r="BI14" s="448"/>
      <c r="BJ14" s="448"/>
      <c r="BK14" s="448"/>
      <c r="BL14" s="448"/>
      <c r="BM14" s="448"/>
      <c r="BN14" s="6">
        <f>IF(BI14&gt;BI15,1,0)+IF(BJ14&gt;BJ15,1,0)+IF(BK14&gt;BK15,1,0)+IF(BL14&gt;BL15,1,0)+IF(BM14&gt;BM15,1,0)</f>
        <v>0</v>
      </c>
      <c r="BO14" s="320"/>
    </row>
    <row r="15" spans="1:67" s="115" customFormat="1" ht="34.950000000000003" customHeight="1" thickBot="1" x14ac:dyDescent="0.3">
      <c r="A15" s="301"/>
      <c r="B15" s="187">
        <f t="shared" si="4"/>
        <v>1.0101150000000001</v>
      </c>
      <c r="C15" s="155">
        <f t="shared" si="0"/>
        <v>7</v>
      </c>
      <c r="D15" s="158" t="str">
        <f>$L$30</f>
        <v>gg</v>
      </c>
      <c r="E15" s="186">
        <f t="shared" si="5"/>
        <v>0</v>
      </c>
      <c r="F15" s="154">
        <f t="shared" si="6"/>
        <v>0</v>
      </c>
      <c r="G15" s="155">
        <f t="shared" si="7"/>
        <v>0</v>
      </c>
      <c r="H15" s="159">
        <f>SMALL($B$9:$B$15,7)</f>
        <v>1.0101150000000001</v>
      </c>
      <c r="I15" s="160">
        <f t="shared" si="1"/>
        <v>7</v>
      </c>
      <c r="J15" s="161" t="str">
        <f t="shared" si="2"/>
        <v>gg</v>
      </c>
      <c r="K15" s="117" t="str">
        <f>$L$30</f>
        <v>gg</v>
      </c>
      <c r="L15" s="128" t="str">
        <f>IF($AX$17+$AX$18&gt;0,$AX$18,"")</f>
        <v/>
      </c>
      <c r="M15" s="129" t="s">
        <v>9</v>
      </c>
      <c r="N15" s="130" t="str">
        <f>IF($AX$17+$AX$18&gt;0,$AX$17,"")</f>
        <v/>
      </c>
      <c r="O15" s="138" t="str">
        <f>IF($AX$26+$AX$27&gt;0,$AX$27,"")</f>
        <v/>
      </c>
      <c r="P15" s="129" t="s">
        <v>9</v>
      </c>
      <c r="Q15" s="130" t="str">
        <f>IF($AX$26+$AX$27&gt;0,$AX$26,"")</f>
        <v/>
      </c>
      <c r="R15" s="138" t="str">
        <f>IF($BF$14+$BF$15&gt;0,$BF$15,"")</f>
        <v/>
      </c>
      <c r="S15" s="129" t="s">
        <v>9</v>
      </c>
      <c r="T15" s="130" t="str">
        <f>IF($BF$14+$BF$15&gt;0,$BF$14,"")</f>
        <v/>
      </c>
      <c r="U15" s="138" t="str">
        <f>IF($BF$23+$BF$24&gt;0,$BF$24,"")</f>
        <v/>
      </c>
      <c r="V15" s="141" t="s">
        <v>9</v>
      </c>
      <c r="W15" s="130" t="str">
        <f>IF($BF$23+$BF$24&gt;0,$BF$23,"")</f>
        <v/>
      </c>
      <c r="X15" s="138" t="str">
        <f>IF($BN$17+$BN$18&gt;0,$BN$18,"")</f>
        <v/>
      </c>
      <c r="Y15" s="141" t="s">
        <v>9</v>
      </c>
      <c r="Z15" s="130" t="str">
        <f>IF($BN$17+$BN$18&gt;0,$BN$17,"")</f>
        <v/>
      </c>
      <c r="AA15" s="138" t="str">
        <f>IF($BN$23+$BN$24&gt;0,$BN$24,"")</f>
        <v/>
      </c>
      <c r="AB15" s="141" t="s">
        <v>9</v>
      </c>
      <c r="AC15" s="130" t="str">
        <f>IF($BN$23+$BN$24&gt;0,$BN$23,"")</f>
        <v/>
      </c>
      <c r="AD15" s="147"/>
      <c r="AE15" s="148"/>
      <c r="AF15" s="149"/>
      <c r="AG15" s="171">
        <f>SUM(AS18:AW18)+SUM(AS27:AW27)+SUM(BA15:BE15)+SUM(BA24:BE24)+SUM(BI18:BM18)+SUM(BI24:BM24)</f>
        <v>0</v>
      </c>
      <c r="AH15" s="163" t="s">
        <v>9</v>
      </c>
      <c r="AI15" s="189">
        <f>SUM(AS17:AW17)+SUM(AS26:AW26)+SUM(BA14:BE14)+SUM(BA23:BE23)+SUM(BI17:BM17)+SUM(BI23:BM23)</f>
        <v>0</v>
      </c>
      <c r="AJ15" s="192">
        <f>SUM($L$15,$O$15,$R$15,$U$15,$X$15,$AA$15)</f>
        <v>0</v>
      </c>
      <c r="AK15" s="176" t="s">
        <v>9</v>
      </c>
      <c r="AL15" s="177">
        <f>SUM($N$15,$Q$15,$T$15,$W$15,$Z$15,$AC$15)</f>
        <v>0</v>
      </c>
      <c r="AM15" s="183">
        <f>IF($L$15&gt;$N$15,1,0)+IF($O$15&gt;$Q$15,1,0)+IF($R$15&gt;$T$15,1,0)+IF($U$15&gt;$W$15,1,0)+IF($X$15&gt;$Z$15,1,0)+IF($AA$15&gt;$AC$15,1,0)</f>
        <v>0</v>
      </c>
      <c r="AN15" s="184" t="s">
        <v>9</v>
      </c>
      <c r="AO15" s="185">
        <f>IF($N$15&gt;$L$15,1,0)+IF($Q$15&gt;$O$15,1,0)+IF($T$15&gt;$R$15,1,0)+IF($W$15&gt;$U$15,1,0)+IF($Z$15&gt;$X$15,1,0)+IF($AC$15&gt;$AA$15,1,0)</f>
        <v>0</v>
      </c>
      <c r="AP15" s="120">
        <f t="shared" si="3"/>
        <v>7</v>
      </c>
      <c r="AQ15" s="310"/>
      <c r="AR15" s="166" t="str">
        <f>$L$28</f>
        <v>ff</v>
      </c>
      <c r="AS15" s="449"/>
      <c r="AT15" s="449"/>
      <c r="AU15" s="449"/>
      <c r="AV15" s="449"/>
      <c r="AW15" s="449"/>
      <c r="AX15" s="9">
        <f>IF(AS15&gt;AS14,1,0)+IF(AT15&gt;AT14,1,0)+IF(AU15&gt;AU14,1,0)+IF(AV15&gt;AV14,1,0)+IF(AW15&gt;AW14,1,0)</f>
        <v>0</v>
      </c>
      <c r="AY15" s="343"/>
      <c r="AZ15" s="166" t="str">
        <f>$L$30</f>
        <v>gg</v>
      </c>
      <c r="BA15" s="449"/>
      <c r="BB15" s="449"/>
      <c r="BC15" s="449"/>
      <c r="BD15" s="449"/>
      <c r="BE15" s="449"/>
      <c r="BF15" s="9">
        <f>IF(BA15&gt;BA14,1,0)+IF(BB15&gt;BB14,1,0)+IF(BC15&gt;BC14,1,0)+IF(BD15&gt;BD14,1,0)+IF(BE15&gt;BE14,1,0)</f>
        <v>0</v>
      </c>
      <c r="BG15" s="348"/>
      <c r="BH15" s="166" t="str">
        <f>$L$28</f>
        <v>ff</v>
      </c>
      <c r="BI15" s="449"/>
      <c r="BJ15" s="449"/>
      <c r="BK15" s="449"/>
      <c r="BL15" s="449"/>
      <c r="BM15" s="449"/>
      <c r="BN15" s="9">
        <f>IF(BI15&gt;BI14,1,0)+IF(BJ15&gt;BJ14,1,0)+IF(BK15&gt;BK14,1,0)+IF(BL15&gt;BL14,1,0)+IF(BM15&gt;BM14,1,0)</f>
        <v>0</v>
      </c>
      <c r="BO15" s="320"/>
    </row>
    <row r="16" spans="1:67" s="115" customFormat="1" ht="34.950000000000003" customHeight="1" x14ac:dyDescent="0.25">
      <c r="A16" s="301"/>
      <c r="B16" s="150"/>
      <c r="C16" s="150"/>
      <c r="D16" s="150"/>
      <c r="E16" s="150"/>
      <c r="F16" s="150"/>
      <c r="G16" s="150"/>
      <c r="H16" s="150"/>
      <c r="I16" s="150"/>
      <c r="J16" s="150"/>
      <c r="K16" s="300"/>
      <c r="L16" s="337"/>
      <c r="M16" s="337"/>
      <c r="N16" s="311"/>
      <c r="O16" s="311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23"/>
      <c r="AE16" s="323"/>
      <c r="AF16" s="302"/>
      <c r="AG16" s="302"/>
      <c r="AH16" s="302"/>
      <c r="AI16" s="302"/>
      <c r="AJ16" s="302"/>
      <c r="AK16" s="302"/>
      <c r="AL16" s="302"/>
      <c r="AM16" s="323"/>
      <c r="AN16" s="323"/>
      <c r="AO16" s="323"/>
      <c r="AP16" s="323"/>
      <c r="AQ16" s="315"/>
      <c r="AR16" s="343"/>
      <c r="AS16" s="452"/>
      <c r="AT16" s="452"/>
      <c r="AU16" s="452"/>
      <c r="AV16" s="452"/>
      <c r="AW16" s="452"/>
      <c r="AX16" s="343"/>
      <c r="AY16" s="343"/>
      <c r="AZ16" s="343"/>
      <c r="BA16" s="452"/>
      <c r="BB16" s="452"/>
      <c r="BC16" s="452"/>
      <c r="BD16" s="452"/>
      <c r="BE16" s="452"/>
      <c r="BF16" s="343"/>
      <c r="BG16" s="343"/>
      <c r="BH16" s="343"/>
      <c r="BI16" s="452"/>
      <c r="BJ16" s="452"/>
      <c r="BK16" s="452"/>
      <c r="BL16" s="452"/>
      <c r="BM16" s="452"/>
      <c r="BN16" s="343"/>
      <c r="BO16" s="320"/>
    </row>
    <row r="17" spans="1:67" s="115" customFormat="1" ht="34.950000000000003" customHeight="1" thickBot="1" x14ac:dyDescent="0.45">
      <c r="A17" s="301"/>
      <c r="B17" s="302"/>
      <c r="C17" s="302"/>
      <c r="D17" s="302"/>
      <c r="E17" s="302"/>
      <c r="F17" s="302"/>
      <c r="G17" s="302"/>
      <c r="H17" s="302"/>
      <c r="I17" s="302"/>
      <c r="J17" s="302"/>
      <c r="K17" s="299"/>
      <c r="L17" s="299"/>
      <c r="M17" s="299"/>
      <c r="N17" s="299"/>
      <c r="O17" s="299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583" t="s">
        <v>10</v>
      </c>
      <c r="AE17" s="583"/>
      <c r="AF17" s="583"/>
      <c r="AG17" s="583"/>
      <c r="AH17" s="583"/>
      <c r="AI17" s="583"/>
      <c r="AJ17" s="583"/>
      <c r="AK17" s="338"/>
      <c r="AL17" s="339"/>
      <c r="AM17" s="340"/>
      <c r="AN17" s="340"/>
      <c r="AO17" s="340"/>
      <c r="AP17" s="341"/>
      <c r="AQ17" s="323"/>
      <c r="AR17" s="167" t="str">
        <f>$L$18</f>
        <v>aa</v>
      </c>
      <c r="AS17" s="485"/>
      <c r="AT17" s="485"/>
      <c r="AU17" s="485"/>
      <c r="AV17" s="485"/>
      <c r="AW17" s="485"/>
      <c r="AX17" s="6">
        <f>IF(AS17&gt;AS18,1,0)+IF(AT17&gt;AT18,1,0)+IF(AU17&gt;AU18,1,0)+IF(AV17&gt;AV18,1,0)+IF(AW17&gt;AW18,1,0)</f>
        <v>0</v>
      </c>
      <c r="AY17" s="343"/>
      <c r="AZ17" s="165" t="str">
        <f>$L$18</f>
        <v>aa</v>
      </c>
      <c r="BA17" s="448"/>
      <c r="BB17" s="448"/>
      <c r="BC17" s="448"/>
      <c r="BD17" s="448"/>
      <c r="BE17" s="448"/>
      <c r="BF17" s="6">
        <f>IF(BA17&gt;BA18,1,0)+IF(BB17&gt;BB18,1,0)+IF(BC17&gt;BC18,1,0)+IF(BD17&gt;BD18,1,0)+IF(BE17&gt;BE18,1,0)</f>
        <v>0</v>
      </c>
      <c r="BG17" s="343"/>
      <c r="BH17" s="165" t="str">
        <f>$L$26</f>
        <v>ee</v>
      </c>
      <c r="BI17" s="448"/>
      <c r="BJ17" s="448"/>
      <c r="BK17" s="448"/>
      <c r="BL17" s="448"/>
      <c r="BM17" s="448"/>
      <c r="BN17" s="6">
        <f>IF(BI17&gt;BI18,1,0)+IF(BJ17&gt;BJ18,1,0)+IF(BK17&gt;BK18,1,0)+IF(BL17&gt;BL18,1,0)+IF(BM17&gt;BM18,1,0)</f>
        <v>0</v>
      </c>
      <c r="BO17" s="320"/>
    </row>
    <row r="18" spans="1:67" s="115" customFormat="1" ht="34.950000000000003" customHeight="1" thickTop="1" thickBot="1" x14ac:dyDescent="0.3">
      <c r="A18" s="301"/>
      <c r="B18" s="302"/>
      <c r="C18" s="302"/>
      <c r="D18" s="302"/>
      <c r="E18" s="302"/>
      <c r="F18" s="302"/>
      <c r="G18" s="302"/>
      <c r="H18" s="302"/>
      <c r="I18" s="302"/>
      <c r="J18" s="302"/>
      <c r="K18" s="325" t="s">
        <v>11</v>
      </c>
      <c r="L18" s="573" t="s">
        <v>19</v>
      </c>
      <c r="M18" s="574"/>
      <c r="N18" s="574"/>
      <c r="O18" s="574"/>
      <c r="P18" s="574"/>
      <c r="Q18" s="574"/>
      <c r="R18" s="575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576" t="str">
        <f>$J$9</f>
        <v>aa</v>
      </c>
      <c r="AE18" s="576"/>
      <c r="AF18" s="576"/>
      <c r="AG18" s="576"/>
      <c r="AH18" s="576"/>
      <c r="AI18" s="576"/>
      <c r="AJ18" s="576"/>
      <c r="AK18" s="395"/>
      <c r="AL18" s="396"/>
      <c r="AM18" s="342"/>
      <c r="AN18" s="342"/>
      <c r="AO18" s="342"/>
      <c r="AP18" s="342"/>
      <c r="AQ18" s="315"/>
      <c r="AR18" s="166" t="str">
        <f>$L$30</f>
        <v>gg</v>
      </c>
      <c r="AS18" s="464"/>
      <c r="AT18" s="464"/>
      <c r="AU18" s="464"/>
      <c r="AV18" s="464"/>
      <c r="AW18" s="464"/>
      <c r="AX18" s="9">
        <f>IF(AS18&gt;AS17,1,0)+IF(AT18&gt;AT17,1,0)+IF(AU18&gt;AU17,1,0)+IF(AV18&gt;AV17,1,0)+IF(AW18&gt;AW17,1,0)</f>
        <v>0</v>
      </c>
      <c r="AY18" s="343"/>
      <c r="AZ18" s="166" t="str">
        <f>$L$26</f>
        <v>ee</v>
      </c>
      <c r="BA18" s="449"/>
      <c r="BB18" s="449"/>
      <c r="BC18" s="449"/>
      <c r="BD18" s="449"/>
      <c r="BE18" s="449"/>
      <c r="BF18" s="9">
        <f>IF(BA18&gt;BA17,1,0)+IF(BB18&gt;BB17,1,0)+IF(BC18&gt;BC17,1,0)+IF(BD18&gt;BD17,1,0)+IF(BE18&gt;BE17,1,0)</f>
        <v>0</v>
      </c>
      <c r="BG18" s="348"/>
      <c r="BH18" s="166" t="str">
        <f>$L$30</f>
        <v>gg</v>
      </c>
      <c r="BI18" s="449"/>
      <c r="BJ18" s="449"/>
      <c r="BK18" s="449"/>
      <c r="BL18" s="449"/>
      <c r="BM18" s="449"/>
      <c r="BN18" s="9">
        <f>IF(BI18&gt;BI17,1,0)+IF(BJ18&gt;BJ17,1,0)+IF(BK18&gt;BK17,1,0)+IF(BL18&gt;BL17,1,0)+IF(BM18&gt;BM17,1,0)</f>
        <v>0</v>
      </c>
      <c r="BO18" s="320"/>
    </row>
    <row r="19" spans="1:67" s="115" customFormat="1" ht="34.950000000000003" customHeight="1" thickTop="1" thickBot="1" x14ac:dyDescent="0.4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25"/>
      <c r="L19" s="299"/>
      <c r="M19" s="299"/>
      <c r="N19" s="299"/>
      <c r="O19" s="299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578" t="s">
        <v>12</v>
      </c>
      <c r="AE19" s="578"/>
      <c r="AF19" s="578"/>
      <c r="AG19" s="578"/>
      <c r="AH19" s="578"/>
      <c r="AI19" s="578"/>
      <c r="AJ19" s="578"/>
      <c r="AK19" s="339"/>
      <c r="AL19" s="339"/>
      <c r="AM19" s="340"/>
      <c r="AN19" s="340"/>
      <c r="AO19" s="340"/>
      <c r="AP19" s="341"/>
      <c r="AQ19" s="323"/>
      <c r="AR19" s="361"/>
      <c r="AS19" s="451"/>
      <c r="AT19" s="451"/>
      <c r="AU19" s="451"/>
      <c r="AV19" s="451"/>
      <c r="AW19" s="451"/>
      <c r="AX19" s="345"/>
      <c r="AY19" s="345"/>
      <c r="AZ19" s="345"/>
      <c r="BA19" s="345"/>
      <c r="BB19" s="345"/>
      <c r="BC19" s="345"/>
      <c r="BD19" s="345"/>
      <c r="BE19" s="345"/>
      <c r="BF19" s="345"/>
      <c r="BG19" s="343"/>
      <c r="BH19" s="345"/>
      <c r="BI19" s="345"/>
      <c r="BJ19" s="345"/>
      <c r="BK19" s="345"/>
      <c r="BL19" s="345"/>
      <c r="BM19" s="345"/>
      <c r="BN19" s="345"/>
      <c r="BO19" s="320"/>
    </row>
    <row r="20" spans="1:67" s="115" customFormat="1" ht="34.950000000000003" customHeight="1" thickTop="1" thickBot="1" x14ac:dyDescent="0.3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25" t="s">
        <v>13</v>
      </c>
      <c r="L20" s="579" t="s">
        <v>20</v>
      </c>
      <c r="M20" s="580"/>
      <c r="N20" s="580"/>
      <c r="O20" s="580"/>
      <c r="P20" s="580"/>
      <c r="Q20" s="580"/>
      <c r="R20" s="581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576" t="str">
        <f>$J$10</f>
        <v>bb</v>
      </c>
      <c r="AE20" s="576"/>
      <c r="AF20" s="576"/>
      <c r="AG20" s="576"/>
      <c r="AH20" s="576"/>
      <c r="AI20" s="576"/>
      <c r="AJ20" s="576"/>
      <c r="AK20" s="395"/>
      <c r="AL20" s="396"/>
      <c r="AM20" s="342"/>
      <c r="AN20" s="342"/>
      <c r="AO20" s="342"/>
      <c r="AP20" s="342"/>
      <c r="AQ20" s="315"/>
      <c r="AR20" s="167" t="str">
        <f>$L$20</f>
        <v>bb</v>
      </c>
      <c r="AS20" s="485"/>
      <c r="AT20" s="485"/>
      <c r="AU20" s="485"/>
      <c r="AV20" s="485"/>
      <c r="AW20" s="485"/>
      <c r="AX20" s="6">
        <f>IF(AS20&gt;AS21,1,0)+IF(AT20&gt;AT21,1,0)+IF(AU20&gt;AU21,1,0)+IF(AV20&gt;AV21,1,0)+IF(AW20&gt;AW21,1,0)</f>
        <v>0</v>
      </c>
      <c r="AY20" s="343"/>
      <c r="AZ20" s="165" t="str">
        <f>$L$20</f>
        <v>bb</v>
      </c>
      <c r="BA20" s="448"/>
      <c r="BB20" s="448"/>
      <c r="BC20" s="448"/>
      <c r="BD20" s="448"/>
      <c r="BE20" s="448"/>
      <c r="BF20" s="6">
        <f>IF(BA20&gt;BA21,1,0)+IF(BB20&gt;BB21,1,0)+IF(BC20&gt;BC21,1,0)+IF(BD20&gt;BD21,1,0)+IF(BE20&gt;BE21,1,0)</f>
        <v>0</v>
      </c>
      <c r="BG20" s="345"/>
      <c r="BH20" s="165" t="str">
        <f>$L$20</f>
        <v>bb</v>
      </c>
      <c r="BI20" s="448"/>
      <c r="BJ20" s="448"/>
      <c r="BK20" s="448"/>
      <c r="BL20" s="448"/>
      <c r="BM20" s="448"/>
      <c r="BN20" s="6">
        <f>IF(BI20&gt;BI21,1,0)+IF(BJ20&gt;BJ21,1,0)+IF(BK20&gt;BK21,1,0)+IF(BL20&gt;BL21,1,0)+IF(BM20&gt;BM21,1,0)</f>
        <v>0</v>
      </c>
      <c r="BO20" s="320"/>
    </row>
    <row r="21" spans="1:67" s="115" customFormat="1" ht="34.950000000000003" customHeight="1" thickTop="1" thickBot="1" x14ac:dyDescent="0.45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25"/>
      <c r="L21" s="311"/>
      <c r="M21" s="311"/>
      <c r="N21" s="311"/>
      <c r="O21" s="311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578" t="s">
        <v>14</v>
      </c>
      <c r="AE21" s="578"/>
      <c r="AF21" s="578"/>
      <c r="AG21" s="578"/>
      <c r="AH21" s="578"/>
      <c r="AI21" s="578"/>
      <c r="AJ21" s="578"/>
      <c r="AK21" s="339"/>
      <c r="AL21" s="339"/>
      <c r="AM21" s="340"/>
      <c r="AN21" s="340"/>
      <c r="AO21" s="340"/>
      <c r="AP21" s="341"/>
      <c r="AQ21" s="323"/>
      <c r="AR21" s="166" t="str">
        <f>$L$22</f>
        <v>cc</v>
      </c>
      <c r="AS21" s="449"/>
      <c r="AT21" s="449"/>
      <c r="AU21" s="449"/>
      <c r="AV21" s="449"/>
      <c r="AW21" s="449"/>
      <c r="AX21" s="9">
        <f>IF(AS21&gt;AS20,1,0)+IF(AT21&gt;AT20,1,0)+IF(AU21&gt;AU20,1,0)+IF(AV21&gt;AV20,1,0)+IF(AW21&gt;AW20,1,0)</f>
        <v>0</v>
      </c>
      <c r="AY21" s="343"/>
      <c r="AZ21" s="166" t="str">
        <f>$L$28</f>
        <v>ff</v>
      </c>
      <c r="BA21" s="449"/>
      <c r="BB21" s="449"/>
      <c r="BC21" s="449"/>
      <c r="BD21" s="449"/>
      <c r="BE21" s="449"/>
      <c r="BF21" s="9">
        <f>IF(BA21&gt;BA20,1,0)+IF(BB21&gt;BB20,1,0)+IF(BC21&gt;BC20,1,0)+IF(BD21&gt;BD20,1,0)+IF(BE21&gt;BE20,1,0)</f>
        <v>0</v>
      </c>
      <c r="BG21" s="348"/>
      <c r="BH21" s="166" t="str">
        <f>$L$24</f>
        <v>dd</v>
      </c>
      <c r="BI21" s="449"/>
      <c r="BJ21" s="449"/>
      <c r="BK21" s="449"/>
      <c r="BL21" s="449"/>
      <c r="BM21" s="449"/>
      <c r="BN21" s="9">
        <f>IF(BI21&gt;BI20,1,0)+IF(BJ21&gt;BJ20,1,0)+IF(BK21&gt;BK20,1,0)+IF(BL21&gt;BL20,1,0)+IF(BM21&gt;BM20,1,0)</f>
        <v>0</v>
      </c>
      <c r="BO21" s="320"/>
    </row>
    <row r="22" spans="1:67" s="115" customFormat="1" ht="34.950000000000003" customHeight="1" thickTop="1" thickBot="1" x14ac:dyDescent="0.3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25" t="s">
        <v>15</v>
      </c>
      <c r="L22" s="579" t="s">
        <v>21</v>
      </c>
      <c r="M22" s="580"/>
      <c r="N22" s="580"/>
      <c r="O22" s="580"/>
      <c r="P22" s="580"/>
      <c r="Q22" s="580"/>
      <c r="R22" s="58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576" t="str">
        <f>$J$11</f>
        <v>cc</v>
      </c>
      <c r="AE22" s="576"/>
      <c r="AF22" s="576"/>
      <c r="AG22" s="576"/>
      <c r="AH22" s="576"/>
      <c r="AI22" s="576"/>
      <c r="AJ22" s="576"/>
      <c r="AK22" s="395"/>
      <c r="AL22" s="396"/>
      <c r="AM22" s="342"/>
      <c r="AN22" s="342"/>
      <c r="AO22" s="342"/>
      <c r="AP22" s="342"/>
      <c r="AQ22" s="315"/>
      <c r="AR22" s="346"/>
      <c r="AS22" s="486"/>
      <c r="AT22" s="486"/>
      <c r="AU22" s="486"/>
      <c r="AV22" s="486"/>
      <c r="AW22" s="486"/>
      <c r="AX22" s="346"/>
      <c r="AY22" s="346"/>
      <c r="AZ22" s="346"/>
      <c r="BA22" s="486"/>
      <c r="BB22" s="486"/>
      <c r="BC22" s="486"/>
      <c r="BD22" s="486"/>
      <c r="BE22" s="486"/>
      <c r="BF22" s="346"/>
      <c r="BG22" s="343"/>
      <c r="BH22" s="346"/>
      <c r="BI22" s="486"/>
      <c r="BJ22" s="486"/>
      <c r="BK22" s="486"/>
      <c r="BL22" s="486"/>
      <c r="BM22" s="486"/>
      <c r="BN22" s="346"/>
      <c r="BO22" s="320"/>
    </row>
    <row r="23" spans="1:67" s="115" customFormat="1" ht="34.950000000000003" customHeight="1" thickTop="1" thickBot="1" x14ac:dyDescent="0.45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25"/>
      <c r="L23" s="299"/>
      <c r="M23" s="299"/>
      <c r="N23" s="299"/>
      <c r="O23" s="299"/>
      <c r="P23" s="302"/>
      <c r="Q23" s="302"/>
      <c r="R23" s="300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578" t="s">
        <v>16</v>
      </c>
      <c r="AE23" s="578"/>
      <c r="AF23" s="578"/>
      <c r="AG23" s="578"/>
      <c r="AH23" s="578"/>
      <c r="AI23" s="578"/>
      <c r="AJ23" s="578"/>
      <c r="AK23" s="339"/>
      <c r="AL23" s="339"/>
      <c r="AM23" s="340"/>
      <c r="AN23" s="340"/>
      <c r="AO23" s="340"/>
      <c r="AP23" s="397"/>
      <c r="AQ23" s="302"/>
      <c r="AR23" s="167" t="str">
        <f>$L$24</f>
        <v>dd</v>
      </c>
      <c r="AS23" s="485"/>
      <c r="AT23" s="485"/>
      <c r="AU23" s="485"/>
      <c r="AV23" s="485"/>
      <c r="AW23" s="485"/>
      <c r="AX23" s="6">
        <f>IF(AS23&gt;AS24,1,0)+IF(AT23&gt;AT24,1,0)+IF(AU23&gt;AU24,1,0)+IF(AV23&gt;AV24,1,0)+IF(AW23&gt;AW24,1,0)</f>
        <v>0</v>
      </c>
      <c r="AY23" s="343"/>
      <c r="AZ23" s="165" t="str">
        <f>$L$24</f>
        <v>dd</v>
      </c>
      <c r="BA23" s="448"/>
      <c r="BB23" s="448"/>
      <c r="BC23" s="448"/>
      <c r="BD23" s="448"/>
      <c r="BE23" s="448"/>
      <c r="BF23" s="6">
        <f>IF(BA23&gt;BA24,1,0)+IF(BB23&gt;BB24,1,0)+IF(BC23&gt;BC24,1,0)+IF(BD23&gt;BD24,1,0)+IF(BE23&gt;BE24,1,0)</f>
        <v>0</v>
      </c>
      <c r="BG23" s="346"/>
      <c r="BH23" s="165" t="str">
        <f>$L$28</f>
        <v>ff</v>
      </c>
      <c r="BI23" s="448"/>
      <c r="BJ23" s="448"/>
      <c r="BK23" s="448"/>
      <c r="BL23" s="448"/>
      <c r="BM23" s="448"/>
      <c r="BN23" s="6">
        <f>IF(BI23&gt;BI24,1,0)+IF(BJ23&gt;BJ24,1,0)+IF(BK23&gt;BK24,1,0)+IF(BL23&gt;BL24,1,0)+IF(BM23&gt;BM24,1,0)</f>
        <v>0</v>
      </c>
      <c r="BO23" s="320"/>
    </row>
    <row r="24" spans="1:67" s="115" customFormat="1" ht="34.950000000000003" customHeight="1" thickTop="1" thickBot="1" x14ac:dyDescent="0.3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25" t="s">
        <v>17</v>
      </c>
      <c r="L24" s="573" t="s">
        <v>23</v>
      </c>
      <c r="M24" s="574"/>
      <c r="N24" s="574"/>
      <c r="O24" s="574"/>
      <c r="P24" s="574"/>
      <c r="Q24" s="574"/>
      <c r="R24" s="575"/>
      <c r="S24" s="302"/>
      <c r="T24" s="302"/>
      <c r="U24" s="302"/>
      <c r="V24" s="302"/>
      <c r="W24" s="302"/>
      <c r="X24" s="302"/>
      <c r="Y24" s="302"/>
      <c r="Z24" s="319"/>
      <c r="AA24" s="302"/>
      <c r="AB24" s="302"/>
      <c r="AC24" s="302"/>
      <c r="AD24" s="576" t="str">
        <f>$J$12</f>
        <v>dd</v>
      </c>
      <c r="AE24" s="576"/>
      <c r="AF24" s="576"/>
      <c r="AG24" s="576"/>
      <c r="AH24" s="576"/>
      <c r="AI24" s="576"/>
      <c r="AJ24" s="576"/>
      <c r="AK24" s="395"/>
      <c r="AL24" s="396"/>
      <c r="AM24" s="342"/>
      <c r="AN24" s="342"/>
      <c r="AO24" s="342"/>
      <c r="AP24" s="342"/>
      <c r="AQ24" s="315"/>
      <c r="AR24" s="166" t="str">
        <f>$L$26</f>
        <v>ee</v>
      </c>
      <c r="AS24" s="449"/>
      <c r="AT24" s="449"/>
      <c r="AU24" s="449"/>
      <c r="AV24" s="449"/>
      <c r="AW24" s="449"/>
      <c r="AX24" s="9">
        <f>IF(AS24&gt;AS23,1,0)+IF(AT24&gt;AT23,1,0)+IF(AU24&gt;AU23,1,0)+IF(AV24&gt;AV23,1,0)+IF(AW24&gt;AW23,1,0)</f>
        <v>0</v>
      </c>
      <c r="AY24" s="343"/>
      <c r="AZ24" s="166" t="str">
        <f>$L$30</f>
        <v>gg</v>
      </c>
      <c r="BA24" s="449"/>
      <c r="BB24" s="449"/>
      <c r="BC24" s="449"/>
      <c r="BD24" s="449"/>
      <c r="BE24" s="449"/>
      <c r="BF24" s="9">
        <f>IF(BA24&gt;BA23,1,0)+IF(BB24&gt;BB23,1,0)+IF(BC24&gt;BC23,1,0)+IF(BD24&gt;BD23,1,0)+IF(BE24&gt;BE23,1,0)</f>
        <v>0</v>
      </c>
      <c r="BG24" s="348"/>
      <c r="BH24" s="166" t="str">
        <f>$L$30</f>
        <v>gg</v>
      </c>
      <c r="BI24" s="449"/>
      <c r="BJ24" s="449"/>
      <c r="BK24" s="449"/>
      <c r="BL24" s="449"/>
      <c r="BM24" s="449"/>
      <c r="BN24" s="9">
        <f>IF(BI24&gt;BI23,1,0)+IF(BJ24&gt;BJ23,1,0)+IF(BK24&gt;BK23,1,0)+IF(BL24&gt;BL23,1,0)+IF(BM24&gt;BM23,1,0)</f>
        <v>0</v>
      </c>
      <c r="BO24" s="320"/>
    </row>
    <row r="25" spans="1:67" s="115" customFormat="1" ht="34.950000000000003" customHeight="1" thickTop="1" thickBot="1" x14ac:dyDescent="0.4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299"/>
      <c r="L25" s="299"/>
      <c r="M25" s="299"/>
      <c r="N25" s="299"/>
      <c r="O25" s="299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19"/>
      <c r="AA25" s="302"/>
      <c r="AB25" s="302"/>
      <c r="AC25" s="302"/>
      <c r="AD25" s="578" t="s">
        <v>25</v>
      </c>
      <c r="AE25" s="578"/>
      <c r="AF25" s="578"/>
      <c r="AG25" s="578"/>
      <c r="AH25" s="578"/>
      <c r="AI25" s="578"/>
      <c r="AJ25" s="578"/>
      <c r="AK25" s="339"/>
      <c r="AL25" s="339"/>
      <c r="AM25" s="302"/>
      <c r="AN25" s="302"/>
      <c r="AO25" s="302"/>
      <c r="AP25" s="302"/>
      <c r="AQ25" s="302"/>
      <c r="AR25" s="343"/>
      <c r="AS25" s="452"/>
      <c r="AT25" s="452"/>
      <c r="AU25" s="452"/>
      <c r="AV25" s="452"/>
      <c r="AW25" s="452"/>
      <c r="AX25" s="343"/>
      <c r="AY25" s="343"/>
      <c r="AZ25" s="343"/>
      <c r="BA25" s="452"/>
      <c r="BB25" s="452"/>
      <c r="BC25" s="452"/>
      <c r="BD25" s="452"/>
      <c r="BE25" s="452"/>
      <c r="BF25" s="343"/>
      <c r="BG25" s="343"/>
      <c r="BH25" s="343"/>
      <c r="BI25" s="452"/>
      <c r="BJ25" s="452"/>
      <c r="BK25" s="452"/>
      <c r="BL25" s="452"/>
      <c r="BM25" s="452"/>
      <c r="BN25" s="343"/>
      <c r="BO25" s="320"/>
    </row>
    <row r="26" spans="1:67" s="115" customFormat="1" ht="34.950000000000003" customHeight="1" thickTop="1" thickBot="1" x14ac:dyDescent="0.3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25" t="s">
        <v>24</v>
      </c>
      <c r="L26" s="573" t="s">
        <v>26</v>
      </c>
      <c r="M26" s="574"/>
      <c r="N26" s="574"/>
      <c r="O26" s="574"/>
      <c r="P26" s="574"/>
      <c r="Q26" s="574"/>
      <c r="R26" s="575"/>
      <c r="S26" s="302"/>
      <c r="T26" s="302"/>
      <c r="U26" s="302"/>
      <c r="V26" s="302"/>
      <c r="W26" s="302"/>
      <c r="X26" s="302"/>
      <c r="Y26" s="302"/>
      <c r="Z26" s="319"/>
      <c r="AA26" s="302"/>
      <c r="AB26" s="302"/>
      <c r="AC26" s="302"/>
      <c r="AD26" s="576" t="str">
        <f>$J$13</f>
        <v>ee</v>
      </c>
      <c r="AE26" s="576"/>
      <c r="AF26" s="576"/>
      <c r="AG26" s="576"/>
      <c r="AH26" s="576"/>
      <c r="AI26" s="576"/>
      <c r="AJ26" s="576"/>
      <c r="AK26" s="395"/>
      <c r="AL26" s="396"/>
      <c r="AM26" s="302"/>
      <c r="AN26" s="302"/>
      <c r="AO26" s="302"/>
      <c r="AP26" s="302"/>
      <c r="AQ26" s="302"/>
      <c r="AR26" s="167" t="str">
        <f>$L$20</f>
        <v>bb</v>
      </c>
      <c r="AS26" s="485"/>
      <c r="AT26" s="485"/>
      <c r="AU26" s="485"/>
      <c r="AV26" s="485"/>
      <c r="AW26" s="485"/>
      <c r="AX26" s="6">
        <f>IF(AS26&gt;AS27,1,0)+IF(AT26&gt;AT27,1,0)+IF(AU26&gt;AU27,1,0)+IF(AV26&gt;AV27,1,0)+IF(AW26&gt;AW27,1,0)</f>
        <v>0</v>
      </c>
      <c r="AY26" s="343"/>
      <c r="AZ26" s="165" t="str">
        <f>$L$18</f>
        <v>aa</v>
      </c>
      <c r="BA26" s="448"/>
      <c r="BB26" s="448"/>
      <c r="BC26" s="448"/>
      <c r="BD26" s="448"/>
      <c r="BE26" s="448"/>
      <c r="BF26" s="6">
        <f>IF(BA26&gt;BA27,1,0)+IF(BB26&gt;BB27,1,0)+IF(BC26&gt;BC27,1,0)+IF(BD26&gt;BD27,1,0)+IF(BE26&gt;BE27,1,0)</f>
        <v>0</v>
      </c>
      <c r="BG26" s="343"/>
      <c r="BH26" s="165" t="str">
        <f>$L$22</f>
        <v>cc</v>
      </c>
      <c r="BI26" s="448"/>
      <c r="BJ26" s="448"/>
      <c r="BK26" s="448"/>
      <c r="BL26" s="448"/>
      <c r="BM26" s="448"/>
      <c r="BN26" s="6">
        <f>IF(BI26&gt;BI27,1,0)+IF(BJ26&gt;BJ27,1,0)+IF(BK26&gt;BK27,1,0)+IF(BL26&gt;BL27,1,0)+IF(BM26&gt;BM27,1,0)</f>
        <v>0</v>
      </c>
      <c r="BO26" s="320"/>
    </row>
    <row r="27" spans="1:67" s="115" customFormat="1" ht="34.950000000000003" customHeight="1" thickTop="1" thickBot="1" x14ac:dyDescent="0.45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299"/>
      <c r="L27" s="299"/>
      <c r="M27" s="299"/>
      <c r="N27" s="299"/>
      <c r="O27" s="299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578" t="s">
        <v>31</v>
      </c>
      <c r="AE27" s="578"/>
      <c r="AF27" s="578"/>
      <c r="AG27" s="578"/>
      <c r="AH27" s="578"/>
      <c r="AI27" s="578"/>
      <c r="AJ27" s="578"/>
      <c r="AK27" s="339"/>
      <c r="AL27" s="339"/>
      <c r="AM27" s="302"/>
      <c r="AN27" s="302"/>
      <c r="AO27" s="302"/>
      <c r="AP27" s="302"/>
      <c r="AQ27" s="302"/>
      <c r="AR27" s="166" t="str">
        <f>$L$30</f>
        <v>gg</v>
      </c>
      <c r="AS27" s="449"/>
      <c r="AT27" s="449"/>
      <c r="AU27" s="449"/>
      <c r="AV27" s="449"/>
      <c r="AW27" s="449"/>
      <c r="AX27" s="9">
        <f>IF(AS27&gt;AS26,1,0)+IF(AT27&gt;AT26,1,0)+IF(AU27&gt;AU26,1,0)+IF(AV27&gt;AV26,1,0)+IF(AW27&gt;AW26,1,0)</f>
        <v>0</v>
      </c>
      <c r="AY27" s="343"/>
      <c r="AZ27" s="166" t="str">
        <f>$L$28</f>
        <v>ff</v>
      </c>
      <c r="BA27" s="449"/>
      <c r="BB27" s="449"/>
      <c r="BC27" s="449"/>
      <c r="BD27" s="449"/>
      <c r="BE27" s="449"/>
      <c r="BF27" s="9">
        <f>IF(BA27&gt;BA26,1,0)+IF(BB27&gt;BB26,1,0)+IF(BC27&gt;BC26,1,0)+IF(BD27&gt;BD26,1,0)+IF(BE27&gt;BE26,1,0)</f>
        <v>0</v>
      </c>
      <c r="BG27" s="348"/>
      <c r="BH27" s="166" t="str">
        <f>$L$26</f>
        <v>ee</v>
      </c>
      <c r="BI27" s="449"/>
      <c r="BJ27" s="449"/>
      <c r="BK27" s="449"/>
      <c r="BL27" s="449"/>
      <c r="BM27" s="449"/>
      <c r="BN27" s="9">
        <f>IF(BI27&gt;BI26,1,0)+IF(BJ27&gt;BJ26,1,0)+IF(BK27&gt;BK26,1,0)+IF(BL27&gt;BL26,1,0)+IF(BM27&gt;BM26,1,0)</f>
        <v>0</v>
      </c>
      <c r="BO27" s="320"/>
    </row>
    <row r="28" spans="1:67" s="115" customFormat="1" ht="34.950000000000003" customHeight="1" thickTop="1" thickBot="1" x14ac:dyDescent="0.3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25" t="s">
        <v>27</v>
      </c>
      <c r="L28" s="573" t="s">
        <v>32</v>
      </c>
      <c r="M28" s="574"/>
      <c r="N28" s="574"/>
      <c r="O28" s="574"/>
      <c r="P28" s="574"/>
      <c r="Q28" s="574"/>
      <c r="R28" s="575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576" t="str">
        <f>$J$14</f>
        <v>ff</v>
      </c>
      <c r="AE28" s="576"/>
      <c r="AF28" s="576"/>
      <c r="AG28" s="576"/>
      <c r="AH28" s="576"/>
      <c r="AI28" s="576"/>
      <c r="AJ28" s="576"/>
      <c r="AK28" s="395"/>
      <c r="AL28" s="396"/>
      <c r="AM28" s="302"/>
      <c r="AN28" s="302"/>
      <c r="AO28" s="302"/>
      <c r="AP28" s="302"/>
      <c r="AQ28" s="302"/>
      <c r="AR28" s="343"/>
      <c r="AS28" s="343"/>
      <c r="AT28" s="343"/>
      <c r="AU28" s="343"/>
      <c r="AV28" s="343"/>
      <c r="AW28" s="343"/>
      <c r="AX28" s="343"/>
      <c r="AY28" s="343"/>
      <c r="AZ28" s="343"/>
      <c r="BA28" s="343"/>
      <c r="BB28" s="343"/>
      <c r="BC28" s="343"/>
      <c r="BD28" s="343"/>
      <c r="BE28" s="343"/>
      <c r="BF28" s="343"/>
      <c r="BG28" s="343"/>
      <c r="BH28" s="343"/>
      <c r="BI28" s="343"/>
      <c r="BJ28" s="343"/>
      <c r="BK28" s="343"/>
      <c r="BL28" s="343"/>
      <c r="BM28" s="343"/>
      <c r="BN28" s="343"/>
      <c r="BO28" s="320"/>
    </row>
    <row r="29" spans="1:67" s="115" customFormat="1" ht="34.950000000000003" customHeight="1" thickTop="1" thickBot="1" x14ac:dyDescent="0.45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299"/>
      <c r="L29" s="299"/>
      <c r="M29" s="299"/>
      <c r="N29" s="299"/>
      <c r="O29" s="299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578" t="s">
        <v>33</v>
      </c>
      <c r="AE29" s="578"/>
      <c r="AF29" s="578"/>
      <c r="AG29" s="578"/>
      <c r="AH29" s="578"/>
      <c r="AI29" s="578"/>
      <c r="AJ29" s="578"/>
      <c r="AK29" s="339"/>
      <c r="AL29" s="339"/>
      <c r="AM29" s="237"/>
      <c r="AN29" s="302"/>
      <c r="AO29" s="302"/>
      <c r="AP29" s="302"/>
      <c r="AQ29" s="302"/>
      <c r="AR29" s="318"/>
      <c r="AS29" s="318"/>
      <c r="AT29" s="318"/>
      <c r="AU29" s="318"/>
      <c r="AV29" s="318"/>
      <c r="AW29" s="318"/>
      <c r="AX29" s="318"/>
      <c r="AY29" s="343"/>
      <c r="AZ29" s="343"/>
      <c r="BA29" s="343"/>
      <c r="BB29" s="343"/>
      <c r="BC29" s="343"/>
      <c r="BD29" s="343"/>
      <c r="BE29" s="343"/>
      <c r="BF29" s="343"/>
      <c r="BG29" s="343"/>
      <c r="BH29" s="343"/>
      <c r="BI29" s="343"/>
      <c r="BJ29" s="343"/>
      <c r="BK29" s="343"/>
      <c r="BL29" s="343"/>
      <c r="BM29" s="343"/>
      <c r="BN29" s="343"/>
      <c r="BO29" s="320"/>
    </row>
    <row r="30" spans="1:67" s="115" customFormat="1" ht="34.950000000000003" customHeight="1" thickTop="1" thickBot="1" x14ac:dyDescent="0.3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25" t="s">
        <v>34</v>
      </c>
      <c r="L30" s="573" t="s">
        <v>37</v>
      </c>
      <c r="M30" s="574"/>
      <c r="N30" s="574"/>
      <c r="O30" s="574"/>
      <c r="P30" s="574"/>
      <c r="Q30" s="574"/>
      <c r="R30" s="575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576" t="str">
        <f>$J$15</f>
        <v>gg</v>
      </c>
      <c r="AE30" s="576"/>
      <c r="AF30" s="576"/>
      <c r="AG30" s="576"/>
      <c r="AH30" s="576"/>
      <c r="AI30" s="576"/>
      <c r="AJ30" s="576"/>
      <c r="AK30" s="395"/>
      <c r="AL30" s="396"/>
      <c r="AM30" s="302"/>
      <c r="AN30" s="302"/>
      <c r="AO30" s="302"/>
      <c r="AP30" s="302"/>
      <c r="AQ30" s="302"/>
      <c r="AR30" s="318"/>
      <c r="AS30" s="318"/>
      <c r="AT30" s="318"/>
      <c r="AU30" s="318"/>
      <c r="AV30" s="318"/>
      <c r="AW30" s="318"/>
      <c r="AX30" s="318"/>
      <c r="AY30" s="343"/>
      <c r="AZ30" s="343"/>
      <c r="BA30" s="343"/>
      <c r="BB30" s="343"/>
      <c r="BC30" s="343"/>
      <c r="BD30" s="343"/>
      <c r="BE30" s="343"/>
      <c r="BF30" s="343"/>
      <c r="BG30" s="343"/>
      <c r="BH30" s="343"/>
      <c r="BI30" s="343"/>
      <c r="BJ30" s="343"/>
      <c r="BK30" s="343"/>
      <c r="BL30" s="343"/>
      <c r="BM30" s="343"/>
      <c r="BN30" s="343"/>
      <c r="BO30" s="320"/>
    </row>
    <row r="31" spans="1:67" ht="34.950000000000003" customHeight="1" thickTop="1" thickBot="1" x14ac:dyDescent="0.35">
      <c r="A31" s="304"/>
      <c r="B31" s="333"/>
      <c r="C31" s="333"/>
      <c r="D31" s="333"/>
      <c r="E31" s="333"/>
      <c r="F31" s="333"/>
      <c r="G31" s="333"/>
      <c r="H31" s="333"/>
      <c r="I31" s="333"/>
      <c r="J31" s="333"/>
      <c r="K31" s="577" t="s">
        <v>98</v>
      </c>
      <c r="L31" s="577"/>
      <c r="M31" s="577"/>
      <c r="N31" s="577"/>
      <c r="O31" s="577"/>
      <c r="P31" s="333"/>
      <c r="Q31" s="333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34"/>
      <c r="AG31" s="334"/>
      <c r="AH31" s="334"/>
      <c r="AI31" s="334"/>
      <c r="AJ31" s="335"/>
      <c r="AK31" s="335"/>
      <c r="AL31" s="398"/>
      <c r="AM31" s="336"/>
      <c r="AN31" s="336"/>
      <c r="AO31" s="336"/>
      <c r="AP31" s="336"/>
      <c r="AQ31" s="324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  <c r="BC31" s="347"/>
      <c r="BD31" s="347"/>
      <c r="BE31" s="516"/>
      <c r="BF31" s="516"/>
      <c r="BG31" s="516"/>
      <c r="BH31" s="516"/>
      <c r="BI31" s="516"/>
      <c r="BJ31" s="363"/>
      <c r="BK31" s="363"/>
      <c r="BL31" s="347"/>
      <c r="BM31" s="347"/>
      <c r="BN31" s="347"/>
      <c r="BO31" s="394"/>
    </row>
  </sheetData>
  <mergeCells count="52">
    <mergeCell ref="BE31:BI31"/>
    <mergeCell ref="BM6:BM7"/>
    <mergeCell ref="BD6:BD7"/>
    <mergeCell ref="BE6:BE7"/>
    <mergeCell ref="BI6:BI7"/>
    <mergeCell ref="BL6:BL7"/>
    <mergeCell ref="BJ6:BJ7"/>
    <mergeCell ref="BK6:BK7"/>
    <mergeCell ref="BF6:BF7"/>
    <mergeCell ref="L2:AQ2"/>
    <mergeCell ref="L6:N8"/>
    <mergeCell ref="O6:Q8"/>
    <mergeCell ref="R6:T8"/>
    <mergeCell ref="U6:W8"/>
    <mergeCell ref="X6:Z8"/>
    <mergeCell ref="AA6:AC8"/>
    <mergeCell ref="AD6:AF8"/>
    <mergeCell ref="BB6:BB7"/>
    <mergeCell ref="BC6:BC7"/>
    <mergeCell ref="AX6:AX7"/>
    <mergeCell ref="AD17:AJ17"/>
    <mergeCell ref="BA6:BA7"/>
    <mergeCell ref="AT6:AT7"/>
    <mergeCell ref="L18:R18"/>
    <mergeCell ref="AD18:AJ18"/>
    <mergeCell ref="AD19:AJ19"/>
    <mergeCell ref="BN6:BN7"/>
    <mergeCell ref="AG8:AI8"/>
    <mergeCell ref="AM8:AO8"/>
    <mergeCell ref="AJ8:AL8"/>
    <mergeCell ref="AS6:AS7"/>
    <mergeCell ref="AV6:AV7"/>
    <mergeCell ref="AW6:AW7"/>
    <mergeCell ref="L24:R24"/>
    <mergeCell ref="AD24:AJ24"/>
    <mergeCell ref="AD25:AJ25"/>
    <mergeCell ref="L20:R20"/>
    <mergeCell ref="AD20:AJ20"/>
    <mergeCell ref="AD21:AJ21"/>
    <mergeCell ref="L22:R22"/>
    <mergeCell ref="AD22:AJ22"/>
    <mergeCell ref="AD23:AJ23"/>
    <mergeCell ref="AU6:AU7"/>
    <mergeCell ref="L30:R30"/>
    <mergeCell ref="AD30:AJ30"/>
    <mergeCell ref="K31:O31"/>
    <mergeCell ref="L26:R26"/>
    <mergeCell ref="AD26:AJ26"/>
    <mergeCell ref="AD27:AJ27"/>
    <mergeCell ref="L28:R28"/>
    <mergeCell ref="AD28:AJ28"/>
    <mergeCell ref="AD29:AJ29"/>
  </mergeCells>
  <phoneticPr fontId="23" type="noConversion"/>
  <printOptions horizontalCentered="1" vertic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4"/>
  <sheetViews>
    <sheetView showGridLines="0" zoomScale="40" workbookViewId="0">
      <selection activeCell="AG23" sqref="AG23:AM23"/>
    </sheetView>
  </sheetViews>
  <sheetFormatPr baseColWidth="10" defaultColWidth="11.44140625" defaultRowHeight="13.2" x14ac:dyDescent="0.25"/>
  <cols>
    <col min="1" max="1" width="5.6640625" style="114" customWidth="1"/>
    <col min="2" max="2" width="14.6640625" style="114" hidden="1" customWidth="1"/>
    <col min="3" max="3" width="6.6640625" style="114" hidden="1" customWidth="1"/>
    <col min="4" max="4" width="22.6640625" style="114" hidden="1" customWidth="1"/>
    <col min="5" max="7" width="6.6640625" style="114" hidden="1" customWidth="1"/>
    <col min="8" max="8" width="14.6640625" style="114" hidden="1" customWidth="1"/>
    <col min="9" max="9" width="6.6640625" style="114" hidden="1" customWidth="1"/>
    <col min="10" max="10" width="22.6640625" style="114" hidden="1" customWidth="1"/>
    <col min="11" max="11" width="22.6640625" style="114" customWidth="1"/>
    <col min="12" max="12" width="5.6640625" style="114" customWidth="1"/>
    <col min="13" max="13" width="1.6640625" style="114" customWidth="1"/>
    <col min="14" max="15" width="5.6640625" style="114" customWidth="1"/>
    <col min="16" max="16" width="1.6640625" style="114" customWidth="1"/>
    <col min="17" max="18" width="5.6640625" style="114" customWidth="1"/>
    <col min="19" max="19" width="1.6640625" style="114" customWidth="1"/>
    <col min="20" max="21" width="5.6640625" style="114" customWidth="1"/>
    <col min="22" max="22" width="1.6640625" style="114" customWidth="1"/>
    <col min="23" max="24" width="5.6640625" style="114" customWidth="1"/>
    <col min="25" max="25" width="1.6640625" style="114" customWidth="1"/>
    <col min="26" max="27" width="5.6640625" style="114" customWidth="1"/>
    <col min="28" max="28" width="1.6640625" style="114" customWidth="1"/>
    <col min="29" max="30" width="5.6640625" style="114" customWidth="1"/>
    <col min="31" max="31" width="1.6640625" style="114" customWidth="1"/>
    <col min="32" max="33" width="5.6640625" style="114" customWidth="1"/>
    <col min="34" max="34" width="1.6640625" style="114" customWidth="1"/>
    <col min="35" max="35" width="5.6640625" style="114" customWidth="1"/>
    <col min="36" max="36" width="7.33203125" style="114" customWidth="1"/>
    <col min="37" max="37" width="1.6640625" style="114" customWidth="1"/>
    <col min="38" max="38" width="6.6640625" style="114" customWidth="1"/>
    <col min="39" max="39" width="5.6640625" style="114" customWidth="1"/>
    <col min="40" max="40" width="1.6640625" style="114" customWidth="1"/>
    <col min="41" max="42" width="5.6640625" style="114" customWidth="1"/>
    <col min="43" max="43" width="1.6640625" style="114" customWidth="1"/>
    <col min="44" max="44" width="5.6640625" style="114" customWidth="1"/>
    <col min="45" max="45" width="7.6640625" style="114" customWidth="1"/>
    <col min="46" max="46" width="10.88671875" style="114" customWidth="1"/>
    <col min="47" max="47" width="27.6640625" style="114" customWidth="1"/>
    <col min="48" max="53" width="5.6640625" style="114" customWidth="1"/>
    <col min="54" max="54" width="8.6640625" style="114" customWidth="1"/>
    <col min="55" max="55" width="27.6640625" style="114" customWidth="1"/>
    <col min="56" max="61" width="5.6640625" style="114" customWidth="1"/>
    <col min="62" max="62" width="8.6640625" style="114" customWidth="1"/>
    <col min="63" max="63" width="27.6640625" style="114" customWidth="1"/>
    <col min="64" max="69" width="5.6640625" style="114" customWidth="1"/>
    <col min="70" max="70" width="5.6640625" style="197" customWidth="1"/>
    <col min="71" max="71" width="27.6640625" style="197" customWidth="1"/>
    <col min="72" max="77" width="5.6640625" style="197" customWidth="1"/>
    <col min="78" max="78" width="5.6640625" style="114" customWidth="1"/>
    <col min="79" max="16384" width="11.44140625" style="114"/>
  </cols>
  <sheetData>
    <row r="1" spans="1:79" s="197" customFormat="1" ht="15" customHeight="1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305"/>
    </row>
    <row r="2" spans="1:79" ht="31.8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584" t="s">
        <v>94</v>
      </c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584"/>
      <c r="AF2" s="584"/>
      <c r="AG2" s="584"/>
      <c r="AH2" s="584"/>
      <c r="AI2" s="584"/>
      <c r="AJ2" s="584"/>
      <c r="AK2" s="584"/>
      <c r="AL2" s="584"/>
      <c r="AM2" s="584"/>
      <c r="AN2" s="584"/>
      <c r="AO2" s="584"/>
      <c r="AP2" s="584"/>
      <c r="AQ2" s="584"/>
      <c r="AR2" s="584"/>
      <c r="AS2" s="584"/>
      <c r="AT2" s="585"/>
      <c r="AU2" s="313"/>
      <c r="AV2" s="313"/>
      <c r="AW2" s="313"/>
      <c r="AX2" s="313"/>
      <c r="AY2" s="313"/>
      <c r="AZ2" s="313"/>
      <c r="BA2" s="369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9"/>
    </row>
    <row r="3" spans="1:79" ht="19.95" customHeight="1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302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306"/>
      <c r="AV3" s="306"/>
      <c r="AW3" s="306"/>
      <c r="AX3" s="306"/>
      <c r="AY3" s="306"/>
      <c r="AZ3" s="306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9"/>
    </row>
    <row r="4" spans="1:79" ht="34.950000000000003" customHeight="1" x14ac:dyDescent="0.25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310"/>
      <c r="M4" s="310"/>
      <c r="N4" s="310"/>
      <c r="O4" s="310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306"/>
      <c r="AV4" s="306"/>
      <c r="AW4" s="306"/>
      <c r="AX4" s="306"/>
      <c r="AY4" s="306"/>
      <c r="AZ4" s="306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9"/>
    </row>
    <row r="5" spans="1:79" ht="34.950000000000003" customHeight="1" x14ac:dyDescent="0.25">
      <c r="A5" s="298"/>
      <c r="B5" s="299"/>
      <c r="C5" s="299"/>
      <c r="D5" s="299"/>
      <c r="E5" s="299"/>
      <c r="F5" s="299"/>
      <c r="G5" s="299"/>
      <c r="H5" s="299"/>
      <c r="I5" s="299"/>
      <c r="J5" s="299"/>
      <c r="K5" s="300"/>
      <c r="L5" s="311"/>
      <c r="M5" s="311"/>
      <c r="N5" s="311"/>
      <c r="O5" s="311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306"/>
      <c r="AV5" s="306"/>
      <c r="AW5" s="306"/>
      <c r="AX5" s="306"/>
      <c r="AY5" s="306"/>
      <c r="AZ5" s="306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9"/>
    </row>
    <row r="6" spans="1:79" s="115" customFormat="1" ht="34.950000000000003" customHeight="1" x14ac:dyDescent="0.25">
      <c r="A6" s="301"/>
      <c r="B6" s="302"/>
      <c r="C6" s="302"/>
      <c r="D6" s="302"/>
      <c r="E6" s="302"/>
      <c r="F6" s="302"/>
      <c r="G6" s="302"/>
      <c r="H6" s="302"/>
      <c r="I6" s="302"/>
      <c r="J6" s="302"/>
      <c r="K6" s="300"/>
      <c r="L6" s="586" t="str">
        <f>$L$19</f>
        <v>aa</v>
      </c>
      <c r="M6" s="586"/>
      <c r="N6" s="586"/>
      <c r="O6" s="586" t="str">
        <f>$L$21</f>
        <v>bb</v>
      </c>
      <c r="P6" s="586"/>
      <c r="Q6" s="586"/>
      <c r="R6" s="586" t="str">
        <f>$L$23</f>
        <v>cc</v>
      </c>
      <c r="S6" s="586"/>
      <c r="T6" s="586"/>
      <c r="U6" s="586" t="str">
        <f>$L$25</f>
        <v>dd</v>
      </c>
      <c r="V6" s="586"/>
      <c r="W6" s="586"/>
      <c r="X6" s="586" t="str">
        <f>$L$27</f>
        <v>ee</v>
      </c>
      <c r="Y6" s="586"/>
      <c r="Z6" s="586"/>
      <c r="AA6" s="587" t="str">
        <f>$L$29</f>
        <v>ff</v>
      </c>
      <c r="AB6" s="587"/>
      <c r="AC6" s="587"/>
      <c r="AD6" s="587" t="str">
        <f>$L$31</f>
        <v>gg</v>
      </c>
      <c r="AE6" s="587"/>
      <c r="AF6" s="587"/>
      <c r="AG6" s="589" t="str">
        <f>$L$33</f>
        <v>hh</v>
      </c>
      <c r="AH6" s="589"/>
      <c r="AI6" s="589"/>
      <c r="AJ6" s="314"/>
      <c r="AK6" s="314"/>
      <c r="AL6" s="314"/>
      <c r="AM6" s="302"/>
      <c r="AN6" s="302"/>
      <c r="AO6" s="302"/>
      <c r="AP6" s="299"/>
      <c r="AQ6" s="299"/>
      <c r="AR6" s="299"/>
      <c r="AS6" s="299"/>
      <c r="AT6" s="315"/>
      <c r="AU6" s="299"/>
      <c r="AV6" s="502" t="s">
        <v>1</v>
      </c>
      <c r="AW6" s="502" t="s">
        <v>2</v>
      </c>
      <c r="AX6" s="502" t="s">
        <v>3</v>
      </c>
      <c r="AY6" s="502" t="s">
        <v>39</v>
      </c>
      <c r="AZ6" s="502" t="s">
        <v>40</v>
      </c>
      <c r="BA6" s="502" t="s">
        <v>4</v>
      </c>
      <c r="BB6" s="317"/>
      <c r="BC6" s="317"/>
      <c r="BD6" s="502" t="s">
        <v>1</v>
      </c>
      <c r="BE6" s="502" t="s">
        <v>2</v>
      </c>
      <c r="BF6" s="502" t="s">
        <v>3</v>
      </c>
      <c r="BG6" s="502" t="s">
        <v>39</v>
      </c>
      <c r="BH6" s="502" t="s">
        <v>40</v>
      </c>
      <c r="BI6" s="502" t="s">
        <v>4</v>
      </c>
      <c r="BJ6" s="318"/>
      <c r="BK6" s="318"/>
      <c r="BL6" s="502" t="s">
        <v>1</v>
      </c>
      <c r="BM6" s="502" t="s">
        <v>2</v>
      </c>
      <c r="BN6" s="502" t="s">
        <v>3</v>
      </c>
      <c r="BO6" s="502" t="s">
        <v>39</v>
      </c>
      <c r="BP6" s="502" t="s">
        <v>40</v>
      </c>
      <c r="BQ6" s="502" t="s">
        <v>4</v>
      </c>
      <c r="BR6" s="316"/>
      <c r="BS6" s="316"/>
      <c r="BT6" s="502" t="s">
        <v>1</v>
      </c>
      <c r="BU6" s="502" t="s">
        <v>2</v>
      </c>
      <c r="BV6" s="502" t="s">
        <v>3</v>
      </c>
      <c r="BW6" s="502" t="s">
        <v>39</v>
      </c>
      <c r="BX6" s="502" t="s">
        <v>40</v>
      </c>
      <c r="BY6" s="502" t="s">
        <v>4</v>
      </c>
      <c r="BZ6" s="320"/>
    </row>
    <row r="7" spans="1:79" s="115" customFormat="1" ht="34.950000000000003" customHeight="1" x14ac:dyDescent="0.25">
      <c r="A7" s="301"/>
      <c r="B7" s="302"/>
      <c r="C7" s="302"/>
      <c r="D7" s="302"/>
      <c r="E7" s="302"/>
      <c r="F7" s="302"/>
      <c r="G7" s="302"/>
      <c r="H7" s="302"/>
      <c r="I7" s="302"/>
      <c r="J7" s="302"/>
      <c r="K7" s="299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7"/>
      <c r="AB7" s="587"/>
      <c r="AC7" s="587"/>
      <c r="AD7" s="587"/>
      <c r="AE7" s="587"/>
      <c r="AF7" s="587"/>
      <c r="AG7" s="589"/>
      <c r="AH7" s="589"/>
      <c r="AI7" s="589"/>
      <c r="AJ7" s="314"/>
      <c r="AK7" s="314"/>
      <c r="AL7" s="314"/>
      <c r="AM7" s="302"/>
      <c r="AN7" s="302"/>
      <c r="AO7" s="302"/>
      <c r="AP7" s="302"/>
      <c r="AQ7" s="302"/>
      <c r="AR7" s="302"/>
      <c r="AS7" s="302"/>
      <c r="AT7" s="315"/>
      <c r="AU7" s="299"/>
      <c r="AV7" s="503"/>
      <c r="AW7" s="503"/>
      <c r="AX7" s="503"/>
      <c r="AY7" s="503"/>
      <c r="AZ7" s="503"/>
      <c r="BA7" s="503"/>
      <c r="BB7" s="321"/>
      <c r="BC7" s="321"/>
      <c r="BD7" s="503"/>
      <c r="BE7" s="503"/>
      <c r="BF7" s="503"/>
      <c r="BG7" s="503"/>
      <c r="BH7" s="503"/>
      <c r="BI7" s="503"/>
      <c r="BJ7" s="321"/>
      <c r="BK7" s="321"/>
      <c r="BL7" s="503"/>
      <c r="BM7" s="503"/>
      <c r="BN7" s="503"/>
      <c r="BO7" s="503"/>
      <c r="BP7" s="503"/>
      <c r="BQ7" s="503"/>
      <c r="BR7" s="392"/>
      <c r="BS7" s="392"/>
      <c r="BT7" s="503"/>
      <c r="BU7" s="503"/>
      <c r="BV7" s="503"/>
      <c r="BW7" s="503"/>
      <c r="BX7" s="503"/>
      <c r="BY7" s="503"/>
      <c r="BZ7" s="320"/>
    </row>
    <row r="8" spans="1:79" s="115" customFormat="1" ht="34.950000000000003" customHeight="1" thickBot="1" x14ac:dyDescent="0.3">
      <c r="A8" s="301"/>
      <c r="B8" s="303" t="s">
        <v>5</v>
      </c>
      <c r="C8" s="303"/>
      <c r="D8" s="303"/>
      <c r="E8" s="303"/>
      <c r="F8" s="303"/>
      <c r="G8" s="303"/>
      <c r="H8" s="303"/>
      <c r="I8" s="303"/>
      <c r="J8" s="303"/>
      <c r="K8" s="299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8"/>
      <c r="AB8" s="588"/>
      <c r="AC8" s="588"/>
      <c r="AD8" s="588"/>
      <c r="AE8" s="588"/>
      <c r="AF8" s="588"/>
      <c r="AG8" s="589"/>
      <c r="AH8" s="589"/>
      <c r="AI8" s="589"/>
      <c r="AJ8" s="521" t="s">
        <v>6</v>
      </c>
      <c r="AK8" s="522"/>
      <c r="AL8" s="522"/>
      <c r="AM8" s="510" t="s">
        <v>4</v>
      </c>
      <c r="AN8" s="511"/>
      <c r="AO8" s="512"/>
      <c r="AP8" s="582" t="s">
        <v>22</v>
      </c>
      <c r="AQ8" s="582"/>
      <c r="AR8" s="582"/>
      <c r="AS8" s="116" t="s">
        <v>8</v>
      </c>
      <c r="AT8" s="299"/>
      <c r="AU8" s="165" t="str">
        <f>$L$19</f>
        <v>aa</v>
      </c>
      <c r="AV8" s="448"/>
      <c r="AW8" s="448"/>
      <c r="AX8" s="448"/>
      <c r="AY8" s="448"/>
      <c r="AZ8" s="448"/>
      <c r="BA8" s="6">
        <f>IF(AV8&gt;AV9,1,0)+IF(AW8&gt;AW9,1,0)+IF(AX8&gt;AX9,1,0)+IF(AY8&gt;AY9,1,0)+IF(AZ8&gt;AZ9,1,0)</f>
        <v>0</v>
      </c>
      <c r="BB8" s="343"/>
      <c r="BC8" s="167" t="str">
        <f>$L$23</f>
        <v>cc</v>
      </c>
      <c r="BD8" s="448"/>
      <c r="BE8" s="448"/>
      <c r="BF8" s="448"/>
      <c r="BG8" s="448"/>
      <c r="BH8" s="448"/>
      <c r="BI8" s="6">
        <f>IF(BD8&gt;BD9,1,0)+IF(BE8&gt;BE9,1,0)+IF(BF8&gt;BF9,1,0)+IF(BG8&gt;BG9,1,0)+IF(BH8&gt;BH9,1,0)</f>
        <v>0</v>
      </c>
      <c r="BJ8" s="348"/>
      <c r="BK8" s="167" t="str">
        <f>$L$23</f>
        <v>cc</v>
      </c>
      <c r="BL8" s="448"/>
      <c r="BM8" s="448"/>
      <c r="BN8" s="448"/>
      <c r="BO8" s="448"/>
      <c r="BP8" s="448"/>
      <c r="BQ8" s="6">
        <f>IF(BL8&gt;BL9,1,0)+IF(BM8&gt;BM9,1,0)+IF(BN8&gt;BN9,1,0)+IF(BO8&gt;BO9,1,0)+IF(BP8&gt;BP9,1,0)</f>
        <v>0</v>
      </c>
      <c r="BR8" s="393"/>
      <c r="BS8" s="167" t="str">
        <f>$L$23</f>
        <v>cc</v>
      </c>
      <c r="BT8" s="487"/>
      <c r="BU8" s="487"/>
      <c r="BV8" s="487"/>
      <c r="BW8" s="487"/>
      <c r="BX8" s="487"/>
      <c r="BY8" s="6">
        <f>IF(BT8&gt;BT9,1,0)+IF(BU8&gt;BU9,1,0)+IF(BV8&gt;BV9,1,0)+IF(BW8&gt;BW9,1,0)+IF(BX8&gt;BX9,1,0)</f>
        <v>0</v>
      </c>
      <c r="BZ8" s="320"/>
    </row>
    <row r="9" spans="1:79" s="115" customFormat="1" ht="34.950000000000003" customHeight="1" thickTop="1" thickBot="1" x14ac:dyDescent="0.3">
      <c r="A9" s="301"/>
      <c r="B9" s="151">
        <f t="shared" ref="B9:B16" si="0">IF(K9="","-",RANK(G9,$G$9:$G$16,0)+RANK(F9,$F$9:$F$16,0)%+RANK(E9,$E$9:$E$16,0)%%+ROW()%%%)</f>
        <v>1.0101089999999999</v>
      </c>
      <c r="C9" s="152">
        <f t="shared" ref="C9:C16" si="1">IF(B9="","",RANK(B9,$B$9:$B$16,1))</f>
        <v>1</v>
      </c>
      <c r="D9" s="153" t="str">
        <f>$L$19</f>
        <v>aa</v>
      </c>
      <c r="E9" s="204">
        <f t="shared" ref="E9:E16" si="2">SUM(AJ9-AL9)</f>
        <v>0</v>
      </c>
      <c r="F9" s="154">
        <f t="shared" ref="F9:F16" si="3">SUM(AM9-AO9)</f>
        <v>0</v>
      </c>
      <c r="G9" s="155">
        <f t="shared" ref="G9:G16" si="4">SUM(AP9-AR9)</f>
        <v>0</v>
      </c>
      <c r="H9" s="156">
        <f>SMALL($B$9:$B$16,1)</f>
        <v>1.0101089999999999</v>
      </c>
      <c r="I9" s="152">
        <f t="shared" ref="I9:I16" si="5">IF(H9="","",RANK(H9,$H$9:$H$16,1))</f>
        <v>1</v>
      </c>
      <c r="J9" s="157" t="str">
        <f t="shared" ref="J9:J16" si="6">INDEX($D$9:$D$16,MATCH(H9,$B$9:$B$16,0),1)</f>
        <v>aa</v>
      </c>
      <c r="K9" s="117" t="str">
        <f>$L$19</f>
        <v>aa</v>
      </c>
      <c r="L9" s="122"/>
      <c r="M9" s="123"/>
      <c r="N9" s="124"/>
      <c r="O9" s="131" t="str">
        <f>IF($BQ$11+$BQ$12&gt;0,$BQ$11,"")</f>
        <v/>
      </c>
      <c r="P9" s="132" t="s">
        <v>9</v>
      </c>
      <c r="Q9" s="133" t="str">
        <f>IF($BQ$11+$BQ$12&gt;0,$BQ$12,"")</f>
        <v/>
      </c>
      <c r="R9" s="131" t="str">
        <f>IF($BY$17+$BY$18&gt;0,$BY$17,"")</f>
        <v/>
      </c>
      <c r="S9" s="132" t="s">
        <v>9</v>
      </c>
      <c r="T9" s="133" t="str">
        <f>IF($BY$17+$BY$18&gt;0,$BY$18,"")</f>
        <v/>
      </c>
      <c r="U9" s="131" t="str">
        <f>IF($BI$20+$BI$21&gt;0,$BI$20,"")</f>
        <v/>
      </c>
      <c r="V9" s="140" t="s">
        <v>9</v>
      </c>
      <c r="W9" s="133" t="str">
        <f>IF($BI$20+$BI$21&gt;0,$BI$21,"")</f>
        <v/>
      </c>
      <c r="X9" s="131" t="str">
        <f>IF($BQ$23+$BQ$24&gt;0,$BQ$23,"")</f>
        <v/>
      </c>
      <c r="Y9" s="140" t="s">
        <v>9</v>
      </c>
      <c r="Z9" s="133" t="str">
        <f>IF($BQ$23+$BQ$24&gt;0,$BQ$24,"")</f>
        <v/>
      </c>
      <c r="AA9" s="131" t="str">
        <f>IF($BA$23+$BA$24&gt;0,$BA$23,"")</f>
        <v/>
      </c>
      <c r="AB9" s="140" t="s">
        <v>9</v>
      </c>
      <c r="AC9" s="133" t="str">
        <f>IF($BA$23+$BA$24&gt;0,$BA$24,"")</f>
        <v/>
      </c>
      <c r="AD9" s="131" t="str">
        <f>IF($BY$11+$BY$12&gt;0,$BY$11,"")</f>
        <v/>
      </c>
      <c r="AE9" s="140" t="s">
        <v>9</v>
      </c>
      <c r="AF9" s="133" t="str">
        <f>IF($BY$11+$BY$12&gt;0,$BY$12,"")</f>
        <v/>
      </c>
      <c r="AG9" s="131" t="str">
        <f>IF($BA$8+$BA$9&gt;0,$BA$8,"")</f>
        <v/>
      </c>
      <c r="AH9" s="132" t="s">
        <v>9</v>
      </c>
      <c r="AI9" s="145" t="str">
        <f>IF($BA$8+$BA$9&gt;0,$BA$9,"")</f>
        <v/>
      </c>
      <c r="AJ9" s="168">
        <f>SUM(AV8:AZ8)+SUM(AV23:AZ23)+SUM(BD20:BH20)+SUM(BL11:BP11)+SUM(BL23:BP23)+SUM(BT11:BX11)+SUM(BT17:BX17)</f>
        <v>0</v>
      </c>
      <c r="AK9" s="169" t="s">
        <v>9</v>
      </c>
      <c r="AL9" s="200">
        <f>SUM(AV9:AZ9)+SUM(AV24:AZ24)+SUM(BD21:BH21)+SUM(BL12:BP12)+SUM(BL24:BP24)+SUM(BT12:BX12)+SUM(BT18:BX18)</f>
        <v>0</v>
      </c>
      <c r="AM9" s="190">
        <f>SUM($O$9,$R$9,$U$9,$X$9,$AA$9,$AD$9,$AG$9)</f>
        <v>0</v>
      </c>
      <c r="AN9" s="172" t="s">
        <v>9</v>
      </c>
      <c r="AO9" s="173">
        <f>SUM($Q$9,$T$9,$W$9,$Z$9,$AC$9,$AF$9,$AI$9)</f>
        <v>0</v>
      </c>
      <c r="AP9" s="178">
        <f>IF($O$9&gt;$Q$9,1,0)+IF($R$9&gt;$T$9,1,0)+IF($U$9&gt;$W$9,1,0)+IF($X$9&gt;$Z$9,1,0)+IF($AA$9&gt;$AC$9,1,0)+IF($AD$9&gt;$AF$9,1,0)+IF($AG$9&gt;$AI$9,1,0)</f>
        <v>0</v>
      </c>
      <c r="AQ9" s="179" t="s">
        <v>9</v>
      </c>
      <c r="AR9" s="180">
        <f>IF($Q$9&gt;$O$9,1,0)+IF($T$9&gt;$R$9,1,0)+IF($W$9&gt;$U$9,1,0)+IF($Z$9&gt;$X$9,1,0)+IF($AC$9&gt;$AA$9,1,0)+IF($AF$9&gt;$AD$9,1,0)+IF($AI$9&gt;$AG$9,1,0)</f>
        <v>0</v>
      </c>
      <c r="AS9" s="118">
        <f t="shared" ref="AS9:AS16" si="7">IF(B9="","",RANK(B9,$B$9:$B$16,1))</f>
        <v>1</v>
      </c>
      <c r="AT9" s="315"/>
      <c r="AU9" s="166" t="str">
        <f>$L$33</f>
        <v>hh</v>
      </c>
      <c r="AV9" s="449"/>
      <c r="AW9" s="449"/>
      <c r="AX9" s="449"/>
      <c r="AY9" s="449"/>
      <c r="AZ9" s="449"/>
      <c r="BA9" s="9">
        <f>IF(AV9&gt;AV8,1,0)+IF(AW9&gt;AW8,1,0)+IF(AX9&gt;AX8,1,0)+IF(AY9&gt;AY8,1,0)+IF(AZ9&gt;AZ8,1,0)</f>
        <v>0</v>
      </c>
      <c r="BB9" s="343"/>
      <c r="BC9" s="166" t="str">
        <f>$L$25</f>
        <v>dd</v>
      </c>
      <c r="BD9" s="449"/>
      <c r="BE9" s="449"/>
      <c r="BF9" s="449"/>
      <c r="BG9" s="449"/>
      <c r="BH9" s="449"/>
      <c r="BI9" s="9">
        <f>IF(BD9&gt;BD8,1,0)+IF(BE9&gt;BE8,1,0)+IF(BF9&gt;BF8,1,0)+IF(BG9&gt;BG8,1,0)+IF(BH9&gt;BH8,1,0)</f>
        <v>0</v>
      </c>
      <c r="BJ9" s="348"/>
      <c r="BK9" s="166" t="str">
        <f>$L$33</f>
        <v>hh</v>
      </c>
      <c r="BL9" s="449"/>
      <c r="BM9" s="449"/>
      <c r="BN9" s="449"/>
      <c r="BO9" s="449"/>
      <c r="BP9" s="449"/>
      <c r="BQ9" s="9">
        <f>IF(BL9&gt;BL8,1,0)+IF(BM9&gt;BM8,1,0)+IF(BN9&gt;BN8,1,0)+IF(BO9&gt;BO8,1,0)+IF(BP9&gt;BP8,1,0)</f>
        <v>0</v>
      </c>
      <c r="BR9" s="393"/>
      <c r="BS9" s="166" t="str">
        <f>$L$27</f>
        <v>ee</v>
      </c>
      <c r="BT9" s="488"/>
      <c r="BU9" s="488"/>
      <c r="BV9" s="488"/>
      <c r="BW9" s="488"/>
      <c r="BX9" s="488"/>
      <c r="BY9" s="9">
        <f>IF(BT9&gt;BT8,1,0)+IF(BU9&gt;BU8,1,0)+IF(BV9&gt;BV8,1,0)+IF(BW9&gt;BW8,1,0)+IF(BX9&gt;BX8,1,0)</f>
        <v>0</v>
      </c>
      <c r="BZ9" s="320"/>
    </row>
    <row r="10" spans="1:79" s="115" customFormat="1" ht="34.950000000000003" customHeight="1" x14ac:dyDescent="0.3">
      <c r="A10" s="301"/>
      <c r="B10" s="151">
        <f t="shared" si="0"/>
        <v>1.0101100000000001</v>
      </c>
      <c r="C10" s="152">
        <f t="shared" si="1"/>
        <v>2</v>
      </c>
      <c r="D10" s="153" t="str">
        <f>$L$21</f>
        <v>bb</v>
      </c>
      <c r="E10" s="204">
        <f t="shared" si="2"/>
        <v>0</v>
      </c>
      <c r="F10" s="154">
        <f t="shared" si="3"/>
        <v>0</v>
      </c>
      <c r="G10" s="155">
        <f t="shared" si="4"/>
        <v>0</v>
      </c>
      <c r="H10" s="156">
        <f>SMALL($B$9:$B$16,2)</f>
        <v>1.0101100000000001</v>
      </c>
      <c r="I10" s="152">
        <f t="shared" si="5"/>
        <v>2</v>
      </c>
      <c r="J10" s="157" t="str">
        <f t="shared" si="6"/>
        <v>bb</v>
      </c>
      <c r="K10" s="117" t="str">
        <f>$L$21</f>
        <v>bb</v>
      </c>
      <c r="L10" s="125" t="str">
        <f>IF($BQ$11+$BQ$12&gt;0,$BQ$12,"")</f>
        <v/>
      </c>
      <c r="M10" s="126" t="s">
        <v>9</v>
      </c>
      <c r="N10" s="127" t="str">
        <f>IF($BQ$11+$BQ$12&gt;0,$BQ$11,"")</f>
        <v/>
      </c>
      <c r="O10" s="134"/>
      <c r="P10" s="135"/>
      <c r="Q10" s="136"/>
      <c r="R10" s="137" t="str">
        <f>IF($BI$14+$BI$15&gt;0,$BI$14,"")</f>
        <v/>
      </c>
      <c r="S10" s="126" t="s">
        <v>9</v>
      </c>
      <c r="T10" s="127" t="str">
        <f>IF($BI$14+$BI$15&gt;0,$BI$15,"")</f>
        <v/>
      </c>
      <c r="U10" s="137" t="str">
        <f>IF($BQ$26+$BQ$27&gt;0,$BQ$26,"")</f>
        <v/>
      </c>
      <c r="V10" s="139" t="s">
        <v>9</v>
      </c>
      <c r="W10" s="127" t="str">
        <f>IF($BQ$26+$BQ$27&gt;0,$BQ$27,"")</f>
        <v/>
      </c>
      <c r="X10" s="137" t="str">
        <f>IF($BA$26+$BA$27&gt;0,$BA$26,"")</f>
        <v/>
      </c>
      <c r="Y10" s="126" t="s">
        <v>9</v>
      </c>
      <c r="Z10" s="127" t="str">
        <f>IF($BA$26+$BA$27&gt;0,$BA$27,"")</f>
        <v/>
      </c>
      <c r="AA10" s="137" t="str">
        <f>IF($BQ$17+$BQ$18&gt;0,$BQ$17,"")</f>
        <v/>
      </c>
      <c r="AB10" s="139" t="s">
        <v>9</v>
      </c>
      <c r="AC10" s="127" t="str">
        <f>IF($BQ$17+$BQ$18&gt;0,$BQ$18,"")</f>
        <v/>
      </c>
      <c r="AD10" s="137" t="str">
        <f>IF($BA$11+$BA$12&gt;0,$BA$11,"")</f>
        <v/>
      </c>
      <c r="AE10" s="139" t="s">
        <v>9</v>
      </c>
      <c r="AF10" s="127" t="str">
        <f>IF($BA$11+$BA$12&gt;0,$BA$12,"")</f>
        <v/>
      </c>
      <c r="AG10" s="137" t="str">
        <f>IF($BY$26+$BY$27&gt;0,$BY$26,"")</f>
        <v/>
      </c>
      <c r="AH10" s="126" t="s">
        <v>9</v>
      </c>
      <c r="AI10" s="146" t="str">
        <f>IF($BY$26+$BY$27&gt;0,$BY$27,"")</f>
        <v/>
      </c>
      <c r="AJ10" s="170">
        <f>SUM(AV11:AZ11)+SUM(AV26:AZ26)+SUM(BD14:BH14)+SUM(BL12:BP12)+SUM(BL17:BP17)+SUM(BL26:BP26)+SUM(BT26:BX26)</f>
        <v>0</v>
      </c>
      <c r="AK10" s="162" t="s">
        <v>9</v>
      </c>
      <c r="AL10" s="201">
        <f>SUM(AV12:AZ12)+SUM(AV27:AZ27)+SUM(BD15:BH15)+SUM(BL11:BP11)+SUM(BL18:BP18)+SUM(BL27:BP27)+SUM(BT27:BX27)</f>
        <v>0</v>
      </c>
      <c r="AM10" s="191">
        <f>SUM($L$10,$R$10,$U$10,$X$10,$AA$10,$AD$10,$AG$10)</f>
        <v>0</v>
      </c>
      <c r="AN10" s="174" t="s">
        <v>9</v>
      </c>
      <c r="AO10" s="175">
        <f>SUM($N$10,$T$10,$W$10,$Z$10,$AC$10,$AF$10,$AI$10)</f>
        <v>0</v>
      </c>
      <c r="AP10" s="181">
        <f>IF($L$10&gt;$N$10,1,0)+IF($R$10&gt;$T$10,1,0)+IF($U$10&gt;$W$10,1,0)+IF($X$10&gt;$Z$10,1,0)+IF($AA$10&gt;$AC$10,1,0)+IF($AD$10&gt;$AF$10,1,0)+IF($AG$10&gt;$AI$10,1,0)</f>
        <v>0</v>
      </c>
      <c r="AQ10" s="164" t="s">
        <v>9</v>
      </c>
      <c r="AR10" s="182">
        <f>IF($N$10&gt;$L$10,1,0)+IF($T$10&gt;$R$10,1,0)+IF($W$10&gt;$U$10,1,0)+IF($Z$10&gt;$X$10,1,0)+IF($AC$10&gt;$AA$10,1,0)+IF($AF$10&gt;$AD$10,1,0)+IF($AI$10&gt;$AG$10,1,0)</f>
        <v>0</v>
      </c>
      <c r="AS10" s="119">
        <f t="shared" si="7"/>
        <v>2</v>
      </c>
      <c r="AT10" s="302"/>
      <c r="AU10" s="344"/>
      <c r="AV10" s="450"/>
      <c r="AW10" s="450"/>
      <c r="AX10" s="450"/>
      <c r="AY10" s="450"/>
      <c r="AZ10" s="450"/>
      <c r="BA10" s="344"/>
      <c r="BB10" s="343"/>
      <c r="BC10" s="344"/>
      <c r="BD10" s="450"/>
      <c r="BE10" s="450"/>
      <c r="BF10" s="450"/>
      <c r="BG10" s="450"/>
      <c r="BH10" s="450"/>
      <c r="BI10" s="344"/>
      <c r="BJ10" s="344"/>
      <c r="BK10" s="344"/>
      <c r="BL10" s="450"/>
      <c r="BM10" s="450"/>
      <c r="BN10" s="450"/>
      <c r="BO10" s="450"/>
      <c r="BP10" s="450"/>
      <c r="BQ10" s="344"/>
      <c r="BR10" s="344"/>
      <c r="BS10" s="344"/>
      <c r="BT10" s="450"/>
      <c r="BU10" s="450"/>
      <c r="BV10" s="450"/>
      <c r="BW10" s="450"/>
      <c r="BX10" s="450"/>
      <c r="BY10" s="344"/>
      <c r="BZ10" s="320"/>
    </row>
    <row r="11" spans="1:79" s="115" customFormat="1" ht="34.950000000000003" customHeight="1" x14ac:dyDescent="0.25">
      <c r="A11" s="301"/>
      <c r="B11" s="151">
        <f t="shared" si="0"/>
        <v>1.010111</v>
      </c>
      <c r="C11" s="152">
        <f t="shared" si="1"/>
        <v>3</v>
      </c>
      <c r="D11" s="153" t="str">
        <f>$L$23</f>
        <v>cc</v>
      </c>
      <c r="E11" s="204">
        <f t="shared" si="2"/>
        <v>0</v>
      </c>
      <c r="F11" s="154">
        <f t="shared" si="3"/>
        <v>0</v>
      </c>
      <c r="G11" s="155">
        <f t="shared" si="4"/>
        <v>0</v>
      </c>
      <c r="H11" s="156">
        <f>SMALL($B$9:$B$16,3)</f>
        <v>1.010111</v>
      </c>
      <c r="I11" s="152">
        <f t="shared" si="5"/>
        <v>3</v>
      </c>
      <c r="J11" s="157" t="str">
        <f t="shared" si="6"/>
        <v>cc</v>
      </c>
      <c r="K11" s="117" t="str">
        <f>$L$23</f>
        <v>cc</v>
      </c>
      <c r="L11" s="125" t="str">
        <f>IF($BY$17+$BY$18&gt;0,$BY$18,"")</f>
        <v/>
      </c>
      <c r="M11" s="126" t="s">
        <v>9</v>
      </c>
      <c r="N11" s="127" t="str">
        <f>IF($BY$17+$BY$18&gt;0,$BY$17,"")</f>
        <v/>
      </c>
      <c r="O11" s="137" t="str">
        <f>IF($BI$14+$BI$15&gt;0,$BI$15,"")</f>
        <v/>
      </c>
      <c r="P11" s="126" t="s">
        <v>9</v>
      </c>
      <c r="Q11" s="127" t="str">
        <f>IF($BI$14+$BI$15&gt;0,$BI$14,"")</f>
        <v/>
      </c>
      <c r="R11" s="134"/>
      <c r="S11" s="135"/>
      <c r="T11" s="136"/>
      <c r="U11" s="137" t="str">
        <f>IF($BI$8+$BI$9&gt;0,$BI$8,"")</f>
        <v/>
      </c>
      <c r="V11" s="198" t="s">
        <v>9</v>
      </c>
      <c r="W11" s="127" t="str">
        <f>IF($BI$8+$BI$9&gt;0,$BI$9,"")</f>
        <v/>
      </c>
      <c r="X11" s="137" t="str">
        <f>IF($BY$8+$BY$9&gt;0,$BY$8,"")</f>
        <v/>
      </c>
      <c r="Y11" s="126" t="s">
        <v>9</v>
      </c>
      <c r="Z11" s="127" t="str">
        <f>IF($BY$8+$BY$9&gt;0,$BY$9,"")</f>
        <v/>
      </c>
      <c r="AA11" s="137" t="str">
        <f>IF($BA$14+$BA$15&gt;0,$BA$14,"")</f>
        <v/>
      </c>
      <c r="AB11" s="139" t="s">
        <v>9</v>
      </c>
      <c r="AC11" s="127" t="str">
        <f>IF($BA$14+$BA$15&gt;0,$BA$15,"")</f>
        <v/>
      </c>
      <c r="AD11" s="137" t="str">
        <f>IF($BQ$14+$BQ$15&gt;0,$BQ$14,"")</f>
        <v/>
      </c>
      <c r="AE11" s="139" t="s">
        <v>9</v>
      </c>
      <c r="AF11" s="127" t="str">
        <f>IF($BQ$14+$BQ$15&gt;0,$BQ$15,"")</f>
        <v/>
      </c>
      <c r="AG11" s="137" t="str">
        <f>IF($BQ$8+$BQ$9&gt;0,$BQ$8,"")</f>
        <v/>
      </c>
      <c r="AH11" s="126" t="s">
        <v>9</v>
      </c>
      <c r="AI11" s="146" t="str">
        <f>IF($BQ$8+$BQ$9&gt;0,$BQ$9,"")</f>
        <v/>
      </c>
      <c r="AJ11" s="170">
        <f>SUM(AV14:AZ14)+SUM(BD8:BH8)+SUM(BD15:BH15)+SUM(BL8:BP8)+SUM(BL14:BP14)+SUM(BT8:BX8)+SUM(BT18:BX18)</f>
        <v>0</v>
      </c>
      <c r="AK11" s="162" t="s">
        <v>9</v>
      </c>
      <c r="AL11" s="201">
        <f>SUM(AV15:AZ15)+SUM(BD9:BH9)+SUM(BD14:BH14)+SUM(BL9:BP9)+SUM(BL15:BP15)+SUM(BT9:BX9)+SUM(BT17:BX17)</f>
        <v>0</v>
      </c>
      <c r="AM11" s="191">
        <f>SUM($L$11,$O$11,$U$11,$X$11,$AA$11,$AD$11,$AG$11)</f>
        <v>0</v>
      </c>
      <c r="AN11" s="174" t="s">
        <v>9</v>
      </c>
      <c r="AO11" s="175">
        <f>SUM($N$11,$Q$11,$W$11,$Z$11,$AC$11,$AF$11,$AI$11)</f>
        <v>0</v>
      </c>
      <c r="AP11" s="181">
        <f>IF($L$11&gt;$N$11,1,0)+IF($O$11&gt;$Q$11,1,0)+IF($U$11&gt;$W$11,1,0)+IF($X$11&gt;$Z$11,1,0)+IF($AA$11&gt;$AC$11,1,0)+IF($AD$11&gt;$AF$11,1,0)+IF($AG$11&gt;$AI$11,1,0)</f>
        <v>0</v>
      </c>
      <c r="AQ11" s="164" t="s">
        <v>9</v>
      </c>
      <c r="AR11" s="182">
        <f>IF($N$11&gt;$L$11,1,0)+IF($Q$11&gt;$O$11,1,0)+IF($W$11&gt;$U$11,1,0)+IF($Z$11&gt;$X$11,1,0)+IF($AC$11&gt;$AA$11,1,0)+IF($AF$11&gt;$AD$11,1,0)+IF($AI$11&gt;$AG$11,1,0)</f>
        <v>0</v>
      </c>
      <c r="AS11" s="119">
        <f t="shared" si="7"/>
        <v>3</v>
      </c>
      <c r="AT11" s="315"/>
      <c r="AU11" s="167" t="str">
        <f>$L$21</f>
        <v>bb</v>
      </c>
      <c r="AV11" s="485"/>
      <c r="AW11" s="485"/>
      <c r="AX11" s="485"/>
      <c r="AY11" s="485"/>
      <c r="AZ11" s="485"/>
      <c r="BA11" s="6">
        <f>IF(AV11&gt;AV12,1,0)+IF(AW11&gt;AW12,1,0)+IF(AX11&gt;AX12,1,0)+IF(AY11&gt;AY12,1,0)+IF(AZ11&gt;AZ12,1,0)</f>
        <v>0</v>
      </c>
      <c r="BB11" s="343"/>
      <c r="BC11" s="167" t="str">
        <f>$L$27</f>
        <v>ee</v>
      </c>
      <c r="BD11" s="448"/>
      <c r="BE11" s="448"/>
      <c r="BF11" s="448"/>
      <c r="BG11" s="448"/>
      <c r="BH11" s="448"/>
      <c r="BI11" s="6">
        <f>IF(BD11&gt;BD12,1,0)+IF(BE11&gt;BE12,1,0)+IF(BF11&gt;BF12,1,0)+IF(BG11&gt;BG12,1,0)+IF(BH11&gt;BH12,1,0)</f>
        <v>0</v>
      </c>
      <c r="BJ11" s="348"/>
      <c r="BK11" s="165" t="str">
        <f>$L$19</f>
        <v>aa</v>
      </c>
      <c r="BL11" s="448"/>
      <c r="BM11" s="448"/>
      <c r="BN11" s="448"/>
      <c r="BO11" s="448"/>
      <c r="BP11" s="448"/>
      <c r="BQ11" s="6">
        <f>IF(BL11&gt;BL12,1,0)+IF(BM11&gt;BM12,1,0)+IF(BN11&gt;BN12,1,0)+IF(BO11&gt;BO12,1,0)+IF(BP11&gt;BP12,1,0)</f>
        <v>0</v>
      </c>
      <c r="BR11" s="393"/>
      <c r="BS11" s="165" t="str">
        <f>$L$19</f>
        <v>aa</v>
      </c>
      <c r="BT11" s="448"/>
      <c r="BU11" s="448"/>
      <c r="BV11" s="448"/>
      <c r="BW11" s="448"/>
      <c r="BX11" s="448"/>
      <c r="BY11" s="6">
        <f>IF(BT11&gt;BT12,1,0)+IF(BU11&gt;BU12,1,0)+IF(BV11&gt;BV12,1,0)+IF(BW11&gt;BW12,1,0)+IF(BX11&gt;BX12,1,0)</f>
        <v>0</v>
      </c>
      <c r="BZ11" s="320"/>
    </row>
    <row r="12" spans="1:79" s="115" customFormat="1" ht="34.950000000000003" customHeight="1" thickBot="1" x14ac:dyDescent="0.3">
      <c r="A12" s="301"/>
      <c r="B12" s="151">
        <f t="shared" si="0"/>
        <v>1.0101119999999999</v>
      </c>
      <c r="C12" s="152">
        <f t="shared" si="1"/>
        <v>4</v>
      </c>
      <c r="D12" s="153" t="str">
        <f>$L$25</f>
        <v>dd</v>
      </c>
      <c r="E12" s="204">
        <f t="shared" si="2"/>
        <v>0</v>
      </c>
      <c r="F12" s="154">
        <f t="shared" si="3"/>
        <v>0</v>
      </c>
      <c r="G12" s="155">
        <f t="shared" si="4"/>
        <v>0</v>
      </c>
      <c r="H12" s="156">
        <f>SMALL($B$9:$B$16,4)</f>
        <v>1.0101119999999999</v>
      </c>
      <c r="I12" s="152">
        <f t="shared" si="5"/>
        <v>4</v>
      </c>
      <c r="J12" s="157" t="str">
        <f t="shared" si="6"/>
        <v>dd</v>
      </c>
      <c r="K12" s="117" t="str">
        <f>$L$25</f>
        <v>dd</v>
      </c>
      <c r="L12" s="125" t="str">
        <f>IF($BI$20+$BI$21&gt;0,$BI$21,"")</f>
        <v/>
      </c>
      <c r="M12" s="126" t="s">
        <v>9</v>
      </c>
      <c r="N12" s="127" t="str">
        <f>IF($BI$20+$BI$21&gt;0,$BI$20,"")</f>
        <v/>
      </c>
      <c r="O12" s="137" t="str">
        <f>IF($BQ$26+$BQ$27&gt;0,$BQ$27,"")</f>
        <v/>
      </c>
      <c r="P12" s="126" t="s">
        <v>9</v>
      </c>
      <c r="Q12" s="127" t="str">
        <f>IF($BQ$26+$BQ$27&gt;0,$BQ$26,"")</f>
        <v/>
      </c>
      <c r="R12" s="137" t="str">
        <f>IF($BI$8+$BI$9&gt;0,$BI$9,"")</f>
        <v/>
      </c>
      <c r="S12" s="126" t="s">
        <v>9</v>
      </c>
      <c r="T12" s="127" t="str">
        <f>IF($BI$8+$BI$9&gt;0,$BI$8,"")</f>
        <v/>
      </c>
      <c r="U12" s="194"/>
      <c r="V12" s="193"/>
      <c r="W12" s="196"/>
      <c r="X12" s="137" t="str">
        <f>IF($BA$17+$BA$18&gt;0,$BA$17,"")</f>
        <v/>
      </c>
      <c r="Y12" s="198" t="s">
        <v>9</v>
      </c>
      <c r="Z12" s="127" t="str">
        <f>IF($BA$17+$BA$18&gt;0,$BA$18,"")</f>
        <v/>
      </c>
      <c r="AA12" s="137" t="str">
        <f>IF($BY$20+$BY$21&gt;0,$BY$20,"")</f>
        <v/>
      </c>
      <c r="AB12" s="126" t="s">
        <v>9</v>
      </c>
      <c r="AC12" s="127" t="str">
        <f>IF($BY$20+$BY$21&gt;0,$BY$21,"")</f>
        <v/>
      </c>
      <c r="AD12" s="137" t="str">
        <f>IF($BI$26+$BI$27&gt;0,$BI$26,"")</f>
        <v/>
      </c>
      <c r="AE12" s="126" t="s">
        <v>9</v>
      </c>
      <c r="AF12" s="127" t="str">
        <f>IF($BI$26+$BI$27&gt;0,$BI$27,"")</f>
        <v/>
      </c>
      <c r="AG12" s="137" t="str">
        <f>IF($BQ$20+$BQ$21&gt;0,$BQ$20,"")</f>
        <v/>
      </c>
      <c r="AH12" s="126" t="s">
        <v>9</v>
      </c>
      <c r="AI12" s="146" t="str">
        <f>IF($BQ$20+$BQ$21&gt;0,$BQ$21,"")</f>
        <v/>
      </c>
      <c r="AJ12" s="170">
        <f>SUM(AV17:AZ17)+SUM(BD9:BH9)+SUM(BD21:BH21)+SUM(BD26:BH26)+SUM(BL20:BP20)+SUM(BL27:BP27)+SUM(BT20:BX20)</f>
        <v>0</v>
      </c>
      <c r="AK12" s="162" t="s">
        <v>9</v>
      </c>
      <c r="AL12" s="201">
        <f>SUM(AV18:AZ18)+SUM(BD8:BH8)+SUM(BD20:BH20)+SUM(BD27:BH27)+SUM(BL21:BP21)+SUM(BL26:BP26)+SUM(BT21:BX21)</f>
        <v>0</v>
      </c>
      <c r="AM12" s="191">
        <f>SUM($L$12,$O$12,$R$12,$X$12,$AA$12,$AD$12,$AG$12)</f>
        <v>0</v>
      </c>
      <c r="AN12" s="174" t="s">
        <v>9</v>
      </c>
      <c r="AO12" s="175">
        <f>SUM($N$12,$Q$12,$T$12,$Z$12,$AC$12,$AF$12,$AI$12)</f>
        <v>0</v>
      </c>
      <c r="AP12" s="181">
        <f>IF($L$12&gt;$N$12,1,0)+IF($O$12&gt;$Q$12,1,0)+IF($R$12&gt;$T$12,1,0)+IF($X$12&gt;$Z$12,1,0)+IF($AA$12&gt;$AC$12,1,0)+IF($AD$12&gt;$AF$12,1,0)+IF($AG$12&gt;$AI$12,1,0)</f>
        <v>0</v>
      </c>
      <c r="AQ12" s="164" t="s">
        <v>9</v>
      </c>
      <c r="AR12" s="182">
        <f>IF($N$12&gt;$L$12,1,0)+IF($Q$12&gt;$O$12,1,0)+IF($T$12&gt;$R$12,1,0)+IF($Z$12&gt;$X$12,1,0)+IF($AC$12&gt;$AA$12,1,0)+IF($AF$12&gt;$AD$12,1,0)+IF($AI$12&gt;$AG$12,1,0)</f>
        <v>0</v>
      </c>
      <c r="AS12" s="119">
        <f t="shared" si="7"/>
        <v>4</v>
      </c>
      <c r="AT12" s="315"/>
      <c r="AU12" s="166" t="str">
        <f>$L$31</f>
        <v>gg</v>
      </c>
      <c r="AV12" s="449"/>
      <c r="AW12" s="449"/>
      <c r="AX12" s="449"/>
      <c r="AY12" s="449"/>
      <c r="AZ12" s="449"/>
      <c r="BA12" s="9">
        <f>IF(AV12&gt;AV11,1,0)+IF(AW12&gt;AW11,1,0)+IF(AX12&gt;AX11,1,0)+IF(AY12&gt;AY11,1,0)+IF(AZ12&gt;AZ11,1,0)</f>
        <v>0</v>
      </c>
      <c r="BB12" s="343"/>
      <c r="BC12" s="166" t="str">
        <f>$L$33</f>
        <v>hh</v>
      </c>
      <c r="BD12" s="449"/>
      <c r="BE12" s="449"/>
      <c r="BF12" s="449"/>
      <c r="BG12" s="449"/>
      <c r="BH12" s="449"/>
      <c r="BI12" s="9">
        <f>IF(BD12&gt;BD11,1,0)+IF(BE12&gt;BE11,1,0)+IF(BF12&gt;BF11,1,0)+IF(BG12&gt;BG11,1,0)+IF(BH12&gt;BH11,1,0)</f>
        <v>0</v>
      </c>
      <c r="BJ12" s="348"/>
      <c r="BK12" s="166" t="str">
        <f>$L$21</f>
        <v>bb</v>
      </c>
      <c r="BL12" s="449"/>
      <c r="BM12" s="449"/>
      <c r="BN12" s="449"/>
      <c r="BO12" s="449"/>
      <c r="BP12" s="449"/>
      <c r="BQ12" s="9">
        <f>IF(BL12&gt;BL11,1,0)+IF(BM12&gt;BM11,1,0)+IF(BN12&gt;BN11,1,0)+IF(BO12&gt;BO11,1,0)+IF(BP12&gt;BP11,1,0)</f>
        <v>0</v>
      </c>
      <c r="BR12" s="393"/>
      <c r="BS12" s="166" t="str">
        <f>$L$31</f>
        <v>gg</v>
      </c>
      <c r="BT12" s="449"/>
      <c r="BU12" s="449"/>
      <c r="BV12" s="449"/>
      <c r="BW12" s="449"/>
      <c r="BX12" s="449"/>
      <c r="BY12" s="9">
        <f>IF(BT12&gt;BT11,1,0)+IF(BU12&gt;BU11,1,0)+IF(BV12&gt;BV11,1,0)+IF(BW12&gt;BW11,1,0)+IF(BX12&gt;BX11,1,0)</f>
        <v>0</v>
      </c>
      <c r="BZ12" s="320"/>
    </row>
    <row r="13" spans="1:79" s="115" customFormat="1" ht="34.950000000000003" customHeight="1" x14ac:dyDescent="0.25">
      <c r="A13" s="301"/>
      <c r="B13" s="151">
        <f t="shared" si="0"/>
        <v>1.010113</v>
      </c>
      <c r="C13" s="152">
        <f t="shared" si="1"/>
        <v>5</v>
      </c>
      <c r="D13" s="153" t="str">
        <f>$L$27</f>
        <v>ee</v>
      </c>
      <c r="E13" s="204">
        <f t="shared" si="2"/>
        <v>0</v>
      </c>
      <c r="F13" s="154">
        <f t="shared" si="3"/>
        <v>0</v>
      </c>
      <c r="G13" s="155">
        <f t="shared" si="4"/>
        <v>0</v>
      </c>
      <c r="H13" s="156">
        <f>SMALL($B$9:$B$16,5)</f>
        <v>1.010113</v>
      </c>
      <c r="I13" s="152">
        <f t="shared" si="5"/>
        <v>5</v>
      </c>
      <c r="J13" s="157" t="str">
        <f t="shared" si="6"/>
        <v>ee</v>
      </c>
      <c r="K13" s="117" t="str">
        <f>$L$27</f>
        <v>ee</v>
      </c>
      <c r="L13" s="125" t="str">
        <f>IF($BQ$23+$BQ$24&gt;0,$BQ$24,"")</f>
        <v/>
      </c>
      <c r="M13" s="126" t="s">
        <v>9</v>
      </c>
      <c r="N13" s="127" t="str">
        <f>IF($BQ$23+$BQ$24&gt;0,$BQ$23,"")</f>
        <v/>
      </c>
      <c r="O13" s="137" t="str">
        <f>IF($BA$26+$BA$27&gt;0,$BA$27,"")</f>
        <v/>
      </c>
      <c r="P13" s="126" t="s">
        <v>9</v>
      </c>
      <c r="Q13" s="127" t="str">
        <f>IF($BA$26+$BA$27&gt;0,$BA$26,"")</f>
        <v/>
      </c>
      <c r="R13" s="137" t="str">
        <f>IF($BY$8+$BY$9&gt;0,$BY$9,"")</f>
        <v/>
      </c>
      <c r="S13" s="126" t="s">
        <v>9</v>
      </c>
      <c r="T13" s="127" t="str">
        <f>IF($BY$8+$BY$9&gt;0,$BY$8,"")</f>
        <v/>
      </c>
      <c r="U13" s="137" t="str">
        <f>IF($BA$17+$BA$18&gt;0,$BA$18,"")</f>
        <v/>
      </c>
      <c r="V13" s="139" t="s">
        <v>9</v>
      </c>
      <c r="W13" s="127" t="str">
        <f>IF($BA$17+$BA$18&gt;0,$BA$17,"")</f>
        <v/>
      </c>
      <c r="X13" s="194"/>
      <c r="Y13" s="195"/>
      <c r="Z13" s="196"/>
      <c r="AA13" s="137" t="str">
        <f>IF($BI$23+$BI$24&gt;0,$BI$23,"")</f>
        <v/>
      </c>
      <c r="AB13" s="199" t="s">
        <v>9</v>
      </c>
      <c r="AC13" s="127" t="str">
        <f>IF($BI$23+$BI$24&gt;0,$BI$24,"")</f>
        <v/>
      </c>
      <c r="AD13" s="137" t="str">
        <f>IF($BY$23+$BY$24&gt;0,$BY$23,"")</f>
        <v/>
      </c>
      <c r="AE13" s="126" t="s">
        <v>9</v>
      </c>
      <c r="AF13" s="127" t="str">
        <f>IF($BY$23+$BY$24&gt;0,$BY$24,"")</f>
        <v/>
      </c>
      <c r="AG13" s="137" t="str">
        <f>IF($BI$11+$BI$12&gt;0,$BI$11,"")</f>
        <v/>
      </c>
      <c r="AH13" s="126" t="s">
        <v>9</v>
      </c>
      <c r="AI13" s="146" t="str">
        <f>IF($BI$11+$BI$12&gt;0,$BI$12,"")</f>
        <v/>
      </c>
      <c r="AJ13" s="203">
        <f>SUM(AV18:AZ18)+SUM(AV27:AZ27)+SUM(BD11:BH11)+SUM(BD23:BH23)+SUM(BL24:BP24)+SUM(BT9:BX9)+SUM(BT23:BX23)</f>
        <v>0</v>
      </c>
      <c r="AK13" s="162" t="s">
        <v>9</v>
      </c>
      <c r="AL13" s="201">
        <f>SUM(AV17:AZ17)+SUM(AV26:AZ26)+SUM(BD12:BH12)+SUM(BD24:BH24)+SUM(BL23:BP23)+SUM(BT8:BX8)+SUM(BT24:BX24)</f>
        <v>0</v>
      </c>
      <c r="AM13" s="191">
        <f>SUM($L$13,$O$13,$R$13,$U$13,$AA$13,$AD$13,$AG$13)</f>
        <v>0</v>
      </c>
      <c r="AN13" s="174" t="s">
        <v>9</v>
      </c>
      <c r="AO13" s="175">
        <f>SUM($N$13,$Q$13,$T$13,$W$13,$AC$13,$AF$13,$AI$13)</f>
        <v>0</v>
      </c>
      <c r="AP13" s="181">
        <f>IF($L$13&gt;$N$13,1,0)+IF($O$13&gt;$Q$13,1,0)+IF($R$13&gt;$T$13,1,0)+IF($U$13&gt;$W$13,1,0)+IF($AA$13&gt;$AC$13,1,0)+IF($AD$13&gt;$AF$13,1,0)+IF($AG$13&gt;$AI$13,1,0)</f>
        <v>0</v>
      </c>
      <c r="AQ13" s="164" t="s">
        <v>9</v>
      </c>
      <c r="AR13" s="182">
        <f>IF($N$13&gt;$L$13,1,0)+IF($Q$13&gt;$O$13,1,0)+IF($T$13&gt;$R$13,1,0)+IF($W$13&gt;$U$13,1,0)+IF($AC$13&gt;$AA$13,1,0)+IF($AF$13&gt;$AD$13,1,0)+IF($AI$13&gt;$AG$13,1,0)</f>
        <v>0</v>
      </c>
      <c r="AS13" s="119">
        <f t="shared" si="7"/>
        <v>5</v>
      </c>
      <c r="AT13" s="315"/>
      <c r="AU13" s="361"/>
      <c r="AV13" s="451"/>
      <c r="AW13" s="451"/>
      <c r="AX13" s="451"/>
      <c r="AY13" s="451"/>
      <c r="AZ13" s="451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20"/>
    </row>
    <row r="14" spans="1:79" s="115" customFormat="1" ht="34.950000000000003" customHeight="1" x14ac:dyDescent="0.25">
      <c r="A14" s="301"/>
      <c r="B14" s="151">
        <f t="shared" si="0"/>
        <v>1.010114</v>
      </c>
      <c r="C14" s="152">
        <f t="shared" si="1"/>
        <v>6</v>
      </c>
      <c r="D14" s="153" t="str">
        <f>$L$29</f>
        <v>ff</v>
      </c>
      <c r="E14" s="204">
        <f t="shared" si="2"/>
        <v>0</v>
      </c>
      <c r="F14" s="154">
        <f t="shared" si="3"/>
        <v>0</v>
      </c>
      <c r="G14" s="155">
        <f t="shared" si="4"/>
        <v>0</v>
      </c>
      <c r="H14" s="156">
        <f>SMALL($B$9:$B$16,6)</f>
        <v>1.010114</v>
      </c>
      <c r="I14" s="152">
        <f t="shared" si="5"/>
        <v>6</v>
      </c>
      <c r="J14" s="157" t="str">
        <f t="shared" si="6"/>
        <v>ff</v>
      </c>
      <c r="K14" s="117" t="str">
        <f>$L$29</f>
        <v>ff</v>
      </c>
      <c r="L14" s="125" t="str">
        <f>IF($BA$23+$BA$24&gt;0,$BA$24,"")</f>
        <v/>
      </c>
      <c r="M14" s="126" t="s">
        <v>9</v>
      </c>
      <c r="N14" s="127" t="str">
        <f>IF($BA$23+$BA$24&gt;0,$BA$23,"")</f>
        <v/>
      </c>
      <c r="O14" s="137" t="str">
        <f>IF($BQ$17+$BQ$18&gt;0,$BQ$18,"")</f>
        <v/>
      </c>
      <c r="P14" s="126" t="s">
        <v>9</v>
      </c>
      <c r="Q14" s="127" t="str">
        <f>IF($BQ$17+$BQ$18&gt;0,$BQ$17,"")</f>
        <v/>
      </c>
      <c r="R14" s="137" t="str">
        <f>IF($BA$14+$BA$15&gt;0,$BA$15,"")</f>
        <v/>
      </c>
      <c r="S14" s="126" t="s">
        <v>9</v>
      </c>
      <c r="T14" s="127" t="str">
        <f>IF($BA$14+$BA$15&gt;0,$BA$14,"")</f>
        <v/>
      </c>
      <c r="U14" s="137" t="str">
        <f>IF($BY$20+$BY$21&gt;0,$BY$21,"")</f>
        <v/>
      </c>
      <c r="V14" s="139" t="s">
        <v>9</v>
      </c>
      <c r="W14" s="127" t="str">
        <f>IF($BY$20+$BY$21&gt;0,$BY$20,"")</f>
        <v/>
      </c>
      <c r="X14" s="137" t="str">
        <f>IF($BI$23+$BI$24&gt;0,$BI$24,"")</f>
        <v/>
      </c>
      <c r="Y14" s="126" t="s">
        <v>9</v>
      </c>
      <c r="Z14" s="127" t="str">
        <f>IF($BI$23+$BI$24&gt;0,$BI$23,"")</f>
        <v/>
      </c>
      <c r="AA14" s="142"/>
      <c r="AB14" s="143"/>
      <c r="AC14" s="144"/>
      <c r="AD14" s="137" t="str">
        <f>IF($BI$17+$BI$18&gt;0,$BI$17,"")</f>
        <v/>
      </c>
      <c r="AE14" s="126" t="s">
        <v>9</v>
      </c>
      <c r="AF14" s="127" t="str">
        <f>IF($BI$17+$BI$18&gt;0,$BI$18,"")</f>
        <v/>
      </c>
      <c r="AG14" s="137" t="str">
        <f>IF($BY$14+$BY$15&gt;0,$BY$14,"")</f>
        <v/>
      </c>
      <c r="AH14" s="126" t="s">
        <v>9</v>
      </c>
      <c r="AI14" s="146" t="str">
        <f>IF($BY$14+$BY$15&gt;0,$BY$15,"")</f>
        <v/>
      </c>
      <c r="AJ14" s="170">
        <f>SUM(AV15:AZ15)+SUM(AV24:AZ24)+SUM(BD17:BH17)+SUM(BD24:BH24)+SUM(BL18:BP18)+SUM(BT14:BX14)+SUM(BT21:BX21)</f>
        <v>0</v>
      </c>
      <c r="AK14" s="162" t="s">
        <v>9</v>
      </c>
      <c r="AL14" s="201">
        <f>SUM(AV14:AZ14)+SUM(AV23:AZ23)+SUM(BD18:BH18)+SUM(BD23:BH23)+SUM(BL17:BP17)+SUM(BT15:BX15)+SUM(BT20:BX20)</f>
        <v>0</v>
      </c>
      <c r="AM14" s="191">
        <f>SUM($L$14,$O$14,$R$14,$U$14,$X$14,$AD$14,$AG$14)</f>
        <v>0</v>
      </c>
      <c r="AN14" s="174" t="s">
        <v>9</v>
      </c>
      <c r="AO14" s="175">
        <f>SUM($N$14,$Q$14,$T$14,$W$14,$Z$14,$AF$14,$AI$14)</f>
        <v>0</v>
      </c>
      <c r="AP14" s="181">
        <f>IF($L$14&gt;$N$14,1,0)+IF($O$14&gt;$Q$14,1,0)+IF($R$14&gt;$T$14,1,0)+IF($U$14&gt;$W$14,1,0)+IF($X$14&gt;$Z$14,1,0)+IF($AD$14&gt;$AF$14,1,0)+IF($AG$14&gt;$AI$14,1,0)</f>
        <v>0</v>
      </c>
      <c r="AQ14" s="164" t="s">
        <v>9</v>
      </c>
      <c r="AR14" s="182">
        <f>IF($N$14&gt;$L$14,1,0)+IF($Q$14&gt;$O$14,1,0)+IF($T$14&gt;$R$14,1,0)+IF($W$14&gt;$U$14,1,0)+IF($Z$14&gt;$X$14,1,0)+IF($AF$14&gt;$AD$14,1,0)+IF($AI$14&gt;$AG$14,1,0)</f>
        <v>0</v>
      </c>
      <c r="AS14" s="119">
        <f t="shared" si="7"/>
        <v>6</v>
      </c>
      <c r="AT14" s="315"/>
      <c r="AU14" s="167" t="str">
        <f>$L$23</f>
        <v>cc</v>
      </c>
      <c r="AV14" s="485"/>
      <c r="AW14" s="485"/>
      <c r="AX14" s="485"/>
      <c r="AY14" s="485"/>
      <c r="AZ14" s="485"/>
      <c r="BA14" s="6">
        <f>IF(AV14&gt;AV15,1,0)+IF(AW14&gt;AW15,1,0)+IF(AX14&gt;AX15,1,0)+IF(AY14&gt;AY15,1,0)+IF(AZ14&gt;AZ15,1,0)</f>
        <v>0</v>
      </c>
      <c r="BB14" s="343"/>
      <c r="BC14" s="167" t="str">
        <f>$L$21</f>
        <v>bb</v>
      </c>
      <c r="BD14" s="448"/>
      <c r="BE14" s="448"/>
      <c r="BF14" s="448"/>
      <c r="BG14" s="448"/>
      <c r="BH14" s="448"/>
      <c r="BI14" s="6">
        <f>IF(BD14&gt;BD15,1,0)+IF(BE14&gt;BE15,1,0)+IF(BF14&gt;BF15,1,0)+IF(BG14&gt;BG15,1,0)+IF(BH14&gt;BH15,1,0)</f>
        <v>0</v>
      </c>
      <c r="BJ14" s="348"/>
      <c r="BK14" s="167" t="str">
        <f>$L$23</f>
        <v>cc</v>
      </c>
      <c r="BL14" s="448"/>
      <c r="BM14" s="448"/>
      <c r="BN14" s="448"/>
      <c r="BO14" s="448"/>
      <c r="BP14" s="448"/>
      <c r="BQ14" s="6">
        <f>IF(BL14&gt;BL15,1,0)+IF(BM14&gt;BM15,1,0)+IF(BN14&gt;BN15,1,0)+IF(BO14&gt;BO15,1,0)+IF(BP14&gt;BP15,1,0)</f>
        <v>0</v>
      </c>
      <c r="BR14" s="345"/>
      <c r="BS14" s="167" t="str">
        <f>$L$29</f>
        <v>ff</v>
      </c>
      <c r="BT14" s="448"/>
      <c r="BU14" s="448"/>
      <c r="BV14" s="448"/>
      <c r="BW14" s="448"/>
      <c r="BX14" s="448"/>
      <c r="BY14" s="6">
        <f>IF(BT14&gt;BT15,1,0)+IF(BU14&gt;BU15,1,0)+IF(BV14&gt;BV15,1,0)+IF(BW14&gt;BW15,1,0)+IF(BX14&gt;BX15,1,0)</f>
        <v>0</v>
      </c>
      <c r="BZ14" s="320"/>
    </row>
    <row r="15" spans="1:79" s="115" customFormat="1" ht="34.950000000000003" customHeight="1" thickBot="1" x14ac:dyDescent="0.3">
      <c r="A15" s="301"/>
      <c r="B15" s="151">
        <f t="shared" si="0"/>
        <v>1.0101150000000001</v>
      </c>
      <c r="C15" s="152">
        <f t="shared" si="1"/>
        <v>7</v>
      </c>
      <c r="D15" s="153" t="str">
        <f>$L$31</f>
        <v>gg</v>
      </c>
      <c r="E15" s="204">
        <f t="shared" si="2"/>
        <v>0</v>
      </c>
      <c r="F15" s="154">
        <f t="shared" si="3"/>
        <v>0</v>
      </c>
      <c r="G15" s="155">
        <f t="shared" si="4"/>
        <v>0</v>
      </c>
      <c r="H15" s="156">
        <f>SMALL($B$9:$B$16,7)</f>
        <v>1.0101150000000001</v>
      </c>
      <c r="I15" s="152">
        <f t="shared" si="5"/>
        <v>7</v>
      </c>
      <c r="J15" s="157" t="str">
        <f t="shared" si="6"/>
        <v>gg</v>
      </c>
      <c r="K15" s="117" t="str">
        <f>$L$31</f>
        <v>gg</v>
      </c>
      <c r="L15" s="125" t="str">
        <f>IF($BY$11+$BY$12&gt;0,$BY$12,"")</f>
        <v/>
      </c>
      <c r="M15" s="126" t="s">
        <v>9</v>
      </c>
      <c r="N15" s="127" t="str">
        <f>IF($BY$11+$BY$12&gt;0,$BY$11,"")</f>
        <v/>
      </c>
      <c r="O15" s="137" t="str">
        <f>IF($BA$11+$BA$12&gt;0,$BA$12,"")</f>
        <v/>
      </c>
      <c r="P15" s="126" t="s">
        <v>9</v>
      </c>
      <c r="Q15" s="127" t="str">
        <f>IF($BA$11+$BA$12&gt;0,$BA$11,"")</f>
        <v/>
      </c>
      <c r="R15" s="137" t="str">
        <f>IF($BQ$14+$BQ$15&gt;0,$BQ$15,"")</f>
        <v/>
      </c>
      <c r="S15" s="126" t="s">
        <v>9</v>
      </c>
      <c r="T15" s="127" t="str">
        <f>IF($BQ$14+$BQ$15&gt;0,$BQ$14,"")</f>
        <v/>
      </c>
      <c r="U15" s="137" t="str">
        <f>IF($BI$26+$BI$27&gt;0,$BI$27,"")</f>
        <v/>
      </c>
      <c r="V15" s="139" t="s">
        <v>9</v>
      </c>
      <c r="W15" s="127" t="str">
        <f>IF($BI$26+$BI$27&gt;0,$BI$26,"")</f>
        <v/>
      </c>
      <c r="X15" s="137" t="str">
        <f>IF($BY$23+$BY$24&gt;0,$BY$24,"")</f>
        <v/>
      </c>
      <c r="Y15" s="126" t="s">
        <v>9</v>
      </c>
      <c r="Z15" s="127" t="str">
        <f>IF($BY$23+$BY$24&gt;0,$BY$23,"")</f>
        <v/>
      </c>
      <c r="AA15" s="137" t="str">
        <f>IF($BI$17+$BI$18&gt;0,$BI$18,"")</f>
        <v/>
      </c>
      <c r="AB15" s="139" t="s">
        <v>9</v>
      </c>
      <c r="AC15" s="127" t="str">
        <f>IF($BI$17+$BI$18&gt;0,$BI$17,"")</f>
        <v/>
      </c>
      <c r="AD15" s="134"/>
      <c r="AE15" s="135"/>
      <c r="AF15" s="136"/>
      <c r="AG15" s="137" t="str">
        <f>IF($BA$20+$BA$21&gt;0,$BA$20,"")</f>
        <v/>
      </c>
      <c r="AH15" s="126" t="s">
        <v>9</v>
      </c>
      <c r="AI15" s="146" t="str">
        <f>IF($BA$20+$BA$21&gt;0,$BA$21,"")</f>
        <v/>
      </c>
      <c r="AJ15" s="170">
        <f>SUM(AV12:AZ12)+SUM(AV20:AZ20)+SUM(BD18:BH18)+SUM(BD27:BH27)+SUM(BL15:BP15)+SUM(BT12:BX12)+SUM(BT24:BX24)</f>
        <v>0</v>
      </c>
      <c r="AK15" s="162" t="s">
        <v>9</v>
      </c>
      <c r="AL15" s="201">
        <f>SUM(AV11:AZ11)+SUM(AV21:AZ21)+SUM(BD17:BH17)+SUM(BD26:BH26)+SUM(BL14:BP14)+SUM(BT11:BX11)+SUM(BT23:BX23)</f>
        <v>0</v>
      </c>
      <c r="AM15" s="191">
        <f>SUM($L$15,$O$15,$R$15,$U$15,$X$15,$AA$15,$AG$15)</f>
        <v>0</v>
      </c>
      <c r="AN15" s="174" t="s">
        <v>9</v>
      </c>
      <c r="AO15" s="175">
        <f>SUM($N$15,$Q$15,$T$15,$W$15,$Z$15,$AC$15,$AI$15)</f>
        <v>0</v>
      </c>
      <c r="AP15" s="181">
        <f>IF($L$15&gt;$N$15,1,0)+IF($O$15&gt;$Q$15,1,0)+IF($R$15&gt;$T$15,1,0)+IF($U$15&gt;$W$15,1,0)+IF($X$15&gt;$Z$15,1,0)+IF($AA$15&gt;$AC$15,1,0)+IF($AG$15&gt;$AI$15,1,0)</f>
        <v>0</v>
      </c>
      <c r="AQ15" s="164" t="s">
        <v>9</v>
      </c>
      <c r="AR15" s="182">
        <f>IF($N$15&gt;$L$15,1,0)+IF($Q$15&gt;$O$15,1,0)+IF($T$15&gt;$R$15,1,0)+IF($W$15&gt;$U$15,1,0)+IF($Z$15&gt;$X$15,1,0)+IF($AC$15&gt;$AA$15,1,0)+IF($AI$15&gt;$AG$15,1,0)</f>
        <v>0</v>
      </c>
      <c r="AS15" s="119">
        <f t="shared" si="7"/>
        <v>7</v>
      </c>
      <c r="AT15" s="315"/>
      <c r="AU15" s="166" t="str">
        <f>$L$29</f>
        <v>ff</v>
      </c>
      <c r="AV15" s="449"/>
      <c r="AW15" s="449"/>
      <c r="AX15" s="449"/>
      <c r="AY15" s="449"/>
      <c r="AZ15" s="449"/>
      <c r="BA15" s="9">
        <f>IF(AV15&gt;AV14,1,0)+IF(AW15&gt;AW14,1,0)+IF(AX15&gt;AX14,1,0)+IF(AY15&gt;AY14,1,0)+IF(AZ15&gt;AZ14,1,0)</f>
        <v>0</v>
      </c>
      <c r="BB15" s="343"/>
      <c r="BC15" s="166" t="str">
        <f>$L$23</f>
        <v>cc</v>
      </c>
      <c r="BD15" s="449"/>
      <c r="BE15" s="449"/>
      <c r="BF15" s="449"/>
      <c r="BG15" s="449"/>
      <c r="BH15" s="449"/>
      <c r="BI15" s="9">
        <f>IF(BD15&gt;BD14,1,0)+IF(BE15&gt;BE14,1,0)+IF(BF15&gt;BF14,1,0)+IF(BG15&gt;BG14,1,0)+IF(BH15&gt;BH14,1,0)</f>
        <v>0</v>
      </c>
      <c r="BJ15" s="348"/>
      <c r="BK15" s="166" t="str">
        <f>$L$31</f>
        <v>gg</v>
      </c>
      <c r="BL15" s="449"/>
      <c r="BM15" s="449"/>
      <c r="BN15" s="449"/>
      <c r="BO15" s="449"/>
      <c r="BP15" s="449"/>
      <c r="BQ15" s="9">
        <f>IF(BL15&gt;BL14,1,0)+IF(BM15&gt;BM14,1,0)+IF(BN15&gt;BN14,1,0)+IF(BO15&gt;BO14,1,0)+IF(BP15&gt;BP14,1,0)</f>
        <v>0</v>
      </c>
      <c r="BR15" s="393"/>
      <c r="BS15" s="166" t="str">
        <f>$L$33</f>
        <v>hh</v>
      </c>
      <c r="BT15" s="449"/>
      <c r="BU15" s="449"/>
      <c r="BV15" s="449"/>
      <c r="BW15" s="449"/>
      <c r="BX15" s="449"/>
      <c r="BY15" s="9">
        <f>IF(BT15&gt;BT14,1,0)+IF(BU15&gt;BU14,1,0)+IF(BV15&gt;BV14,1,0)+IF(BW15&gt;BW14,1,0)+IF(BX15&gt;BX14,1,0)</f>
        <v>0</v>
      </c>
      <c r="BZ15" s="320"/>
    </row>
    <row r="16" spans="1:79" s="115" customFormat="1" ht="34.950000000000003" customHeight="1" thickBot="1" x14ac:dyDescent="0.3">
      <c r="A16" s="301"/>
      <c r="B16" s="187">
        <f t="shared" si="0"/>
        <v>1.010116</v>
      </c>
      <c r="C16" s="155">
        <f t="shared" si="1"/>
        <v>8</v>
      </c>
      <c r="D16" s="158" t="str">
        <f>$L$33</f>
        <v>hh</v>
      </c>
      <c r="E16" s="204">
        <f t="shared" si="2"/>
        <v>0</v>
      </c>
      <c r="F16" s="154">
        <f t="shared" si="3"/>
        <v>0</v>
      </c>
      <c r="G16" s="155">
        <f t="shared" si="4"/>
        <v>0</v>
      </c>
      <c r="H16" s="159">
        <f>SMALL($B$9:$B$16,8)</f>
        <v>1.010116</v>
      </c>
      <c r="I16" s="160">
        <f t="shared" si="5"/>
        <v>8</v>
      </c>
      <c r="J16" s="161" t="str">
        <f t="shared" si="6"/>
        <v>hh</v>
      </c>
      <c r="K16" s="117" t="str">
        <f>$L$33</f>
        <v>hh</v>
      </c>
      <c r="L16" s="128" t="str">
        <f>IF($BA$8+$BA$9&gt;0,$BA$9,"")</f>
        <v/>
      </c>
      <c r="M16" s="129" t="s">
        <v>9</v>
      </c>
      <c r="N16" s="130" t="str">
        <f>IF($BA$8+$BA$9&gt;0,$BA$8,"")</f>
        <v/>
      </c>
      <c r="O16" s="138" t="str">
        <f>IF($BY$26+$BY$27&gt;0,$BY$27,"")</f>
        <v/>
      </c>
      <c r="P16" s="129" t="s">
        <v>9</v>
      </c>
      <c r="Q16" s="130" t="str">
        <f>IF($BY$26+$BY$27&gt;0,$BY$26,"")</f>
        <v/>
      </c>
      <c r="R16" s="138" t="str">
        <f>IF($BQ$8+$BQ$9&gt;0,$BQ$9,"")</f>
        <v/>
      </c>
      <c r="S16" s="129" t="s">
        <v>9</v>
      </c>
      <c r="T16" s="130" t="str">
        <f>IF($BQ$8+$BQ$9&gt;0,$BQ$8,"")</f>
        <v/>
      </c>
      <c r="U16" s="138" t="str">
        <f>IF($BQ$20+$BQ$21&gt;0,$BQ$21,"")</f>
        <v/>
      </c>
      <c r="V16" s="141" t="s">
        <v>9</v>
      </c>
      <c r="W16" s="130" t="str">
        <f>IF($BQ$20+$BQ$21&gt;0,$BQ$20,"")</f>
        <v/>
      </c>
      <c r="X16" s="138" t="str">
        <f>IF($BI$11+$BI$12&gt;0,$BI$12,"")</f>
        <v/>
      </c>
      <c r="Y16" s="141" t="s">
        <v>9</v>
      </c>
      <c r="Z16" s="130" t="str">
        <f>IF($BI$11+$BI$12&gt;0,$BI$11,"")</f>
        <v/>
      </c>
      <c r="AA16" s="138" t="str">
        <f>IF($BY$14+$BY$15&gt;0,$BY$15,"")</f>
        <v/>
      </c>
      <c r="AB16" s="141" t="s">
        <v>9</v>
      </c>
      <c r="AC16" s="130" t="str">
        <f>IF($BY$14+$BY$15&gt;0,$BY$14,"")</f>
        <v/>
      </c>
      <c r="AD16" s="138" t="str">
        <f>IF($BA$20+$BA$21&gt;0,$BA$21,"")</f>
        <v/>
      </c>
      <c r="AE16" s="141" t="s">
        <v>9</v>
      </c>
      <c r="AF16" s="130" t="str">
        <f>IF($BA$20+$BA$21&gt;0,$BA$20,"")</f>
        <v/>
      </c>
      <c r="AG16" s="147"/>
      <c r="AH16" s="148"/>
      <c r="AI16" s="149"/>
      <c r="AJ16" s="171">
        <f>SUM(AV9:AZ9)+SUM(AV21:AZ21)+SUM(BD12:BH12)+SUM(BL9:BP9)+SUM(BL21:BP21)+SUM(BT15:BX15)+SUM(BT27:BX27)</f>
        <v>0</v>
      </c>
      <c r="AK16" s="163" t="s">
        <v>9</v>
      </c>
      <c r="AL16" s="202">
        <f>SUM(AV8:AZ8)+SUM(AV20:AZ20)+SUM(BD11:BH11)+SUM(BL8:BP8)+SUM(BL20:BP20)+SUM(BT14:BX14)+SUM(BT26:BX26)</f>
        <v>0</v>
      </c>
      <c r="AM16" s="192">
        <f>SUM($L$16,$O$16,$R$16,$U$16,$X$16,$AA$16,$AD$16)</f>
        <v>0</v>
      </c>
      <c r="AN16" s="176" t="s">
        <v>9</v>
      </c>
      <c r="AO16" s="177">
        <f>SUM($N$16,$Q$16,$T$16,$W$16,$Z$16,$AC$16,$AF$16)</f>
        <v>0</v>
      </c>
      <c r="AP16" s="183">
        <f>IF($L$16&gt;$N$16,1,0)+IF($O$16&gt;$Q$16,1,0)+IF($R$16&gt;$T$16,1,0)+IF($U$16&gt;$W$16,1,0)+IF($X$16&gt;$Z$16,1,0)+IF($AA$16&gt;$AC$16,1,0)+IF($AD$16&gt;$AF$16,1,0)</f>
        <v>0</v>
      </c>
      <c r="AQ16" s="184" t="s">
        <v>9</v>
      </c>
      <c r="AR16" s="185">
        <f>IF($N$16&gt;$L$16,1,0)+IF($Q$16&gt;$O$16,1,0)+IF($T$16&gt;$R$16,1,0)+IF($W$16&gt;$U$16,1,0)+IF($Z$16&gt;$X$16,1,0)+IF($AC$16&gt;$AA$16,1,0)+IF($AF$16&gt;$AD$16,1,0)</f>
        <v>0</v>
      </c>
      <c r="AS16" s="120">
        <f t="shared" si="7"/>
        <v>8</v>
      </c>
      <c r="AT16" s="310"/>
      <c r="AU16" s="343"/>
      <c r="AV16" s="452"/>
      <c r="AW16" s="452"/>
      <c r="AX16" s="452"/>
      <c r="AY16" s="452"/>
      <c r="AZ16" s="452"/>
      <c r="BA16" s="343"/>
      <c r="BB16" s="343"/>
      <c r="BC16" s="343"/>
      <c r="BD16" s="452"/>
      <c r="BE16" s="452"/>
      <c r="BF16" s="452"/>
      <c r="BG16" s="452"/>
      <c r="BH16" s="452"/>
      <c r="BI16" s="343"/>
      <c r="BJ16" s="343"/>
      <c r="BK16" s="343"/>
      <c r="BL16" s="452"/>
      <c r="BM16" s="452"/>
      <c r="BN16" s="452"/>
      <c r="BO16" s="452"/>
      <c r="BP16" s="452"/>
      <c r="BQ16" s="343"/>
      <c r="BR16" s="393"/>
      <c r="BS16" s="393"/>
      <c r="BT16" s="489"/>
      <c r="BU16" s="489"/>
      <c r="BV16" s="489"/>
      <c r="BW16" s="489"/>
      <c r="BX16" s="489"/>
      <c r="BY16" s="393"/>
      <c r="BZ16" s="320"/>
      <c r="CA16" s="237"/>
    </row>
    <row r="17" spans="1:79" s="115" customFormat="1" ht="34.950000000000003" customHeight="1" x14ac:dyDescent="0.25">
      <c r="A17" s="301"/>
      <c r="B17" s="234"/>
      <c r="C17" s="234"/>
      <c r="D17" s="234"/>
      <c r="E17" s="234"/>
      <c r="F17" s="234"/>
      <c r="G17" s="234"/>
      <c r="H17" s="234"/>
      <c r="I17" s="234"/>
      <c r="J17" s="234"/>
      <c r="K17" s="300"/>
      <c r="L17" s="337"/>
      <c r="M17" s="337"/>
      <c r="N17" s="311"/>
      <c r="O17" s="311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23"/>
      <c r="AH17" s="323"/>
      <c r="AI17" s="302"/>
      <c r="AJ17" s="302"/>
      <c r="AK17" s="302"/>
      <c r="AL17" s="302"/>
      <c r="AM17" s="302"/>
      <c r="AN17" s="302"/>
      <c r="AO17" s="302"/>
      <c r="AP17" s="323"/>
      <c r="AQ17" s="323"/>
      <c r="AR17" s="323"/>
      <c r="AS17" s="323"/>
      <c r="AT17" s="315"/>
      <c r="AU17" s="167" t="str">
        <f>$L$25</f>
        <v>dd</v>
      </c>
      <c r="AV17" s="485"/>
      <c r="AW17" s="485"/>
      <c r="AX17" s="485"/>
      <c r="AY17" s="485"/>
      <c r="AZ17" s="485"/>
      <c r="BA17" s="6">
        <f>IF(AV17&gt;AV18,1,0)+IF(AW17&gt;AW18,1,0)+IF(AX17&gt;AX18,1,0)+IF(AY17&gt;AY18,1,0)+IF(AZ17&gt;AZ18,1,0)</f>
        <v>0</v>
      </c>
      <c r="BB17" s="343"/>
      <c r="BC17" s="167" t="str">
        <f>$L$29</f>
        <v>ff</v>
      </c>
      <c r="BD17" s="448"/>
      <c r="BE17" s="448"/>
      <c r="BF17" s="448"/>
      <c r="BG17" s="448"/>
      <c r="BH17" s="448"/>
      <c r="BI17" s="6">
        <f>IF(BD17&gt;BD18,1,0)+IF(BE17&gt;BE18,1,0)+IF(BF17&gt;BF18,1,0)+IF(BG17&gt;BG18,1,0)+IF(BH17&gt;BH18,1,0)</f>
        <v>0</v>
      </c>
      <c r="BJ17" s="343"/>
      <c r="BK17" s="167" t="str">
        <f>$L$21</f>
        <v>bb</v>
      </c>
      <c r="BL17" s="448"/>
      <c r="BM17" s="448"/>
      <c r="BN17" s="448"/>
      <c r="BO17" s="448"/>
      <c r="BP17" s="448"/>
      <c r="BQ17" s="6">
        <f>IF(BL17&gt;BL18,1,0)+IF(BM17&gt;BM18,1,0)+IF(BN17&gt;BN18,1,0)+IF(BO17&gt;BO18,1,0)+IF(BP17&gt;BP18,1,0)</f>
        <v>0</v>
      </c>
      <c r="BR17" s="343"/>
      <c r="BS17" s="165" t="str">
        <f>$L$19</f>
        <v>aa</v>
      </c>
      <c r="BT17" s="448"/>
      <c r="BU17" s="448"/>
      <c r="BV17" s="448"/>
      <c r="BW17" s="448"/>
      <c r="BX17" s="448"/>
      <c r="BY17" s="6">
        <f>IF(BT17&gt;BT18,1,0)+IF(BU17&gt;BU18,1,0)+IF(BV17&gt;BV18,1,0)+IF(BW17&gt;BW18,1,0)+IF(BX17&gt;BX18,1,0)</f>
        <v>0</v>
      </c>
      <c r="BZ17" s="320"/>
    </row>
    <row r="18" spans="1:79" s="115" customFormat="1" ht="34.950000000000003" customHeight="1" thickBot="1" x14ac:dyDescent="0.45">
      <c r="A18" s="301"/>
      <c r="B18" s="234"/>
      <c r="C18" s="234"/>
      <c r="D18" s="234"/>
      <c r="E18" s="234"/>
      <c r="F18" s="234"/>
      <c r="G18" s="234"/>
      <c r="H18" s="234"/>
      <c r="I18" s="234"/>
      <c r="J18" s="234"/>
      <c r="K18" s="299"/>
      <c r="L18" s="299"/>
      <c r="M18" s="299"/>
      <c r="N18" s="299"/>
      <c r="O18" s="299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583" t="s">
        <v>10</v>
      </c>
      <c r="AH18" s="583"/>
      <c r="AI18" s="583"/>
      <c r="AJ18" s="583"/>
      <c r="AK18" s="583"/>
      <c r="AL18" s="583"/>
      <c r="AM18" s="583"/>
      <c r="AN18" s="338"/>
      <c r="AO18" s="339"/>
      <c r="AP18" s="340"/>
      <c r="AQ18" s="340"/>
      <c r="AR18" s="340"/>
      <c r="AS18" s="341"/>
      <c r="AT18" s="323"/>
      <c r="AU18" s="166" t="str">
        <f>$L$27</f>
        <v>ee</v>
      </c>
      <c r="AV18" s="464"/>
      <c r="AW18" s="464"/>
      <c r="AX18" s="464"/>
      <c r="AY18" s="464"/>
      <c r="AZ18" s="464"/>
      <c r="BA18" s="9">
        <f>IF(AV18&gt;AV17,1,0)+IF(AW18&gt;AW17,1,0)+IF(AX18&gt;AX17,1,0)+IF(AY18&gt;AY17,1,0)+IF(AZ18&gt;AZ17,1,0)</f>
        <v>0</v>
      </c>
      <c r="BB18" s="343"/>
      <c r="BC18" s="166" t="str">
        <f>$L$31</f>
        <v>gg</v>
      </c>
      <c r="BD18" s="449"/>
      <c r="BE18" s="449"/>
      <c r="BF18" s="449"/>
      <c r="BG18" s="449"/>
      <c r="BH18" s="449"/>
      <c r="BI18" s="9">
        <f>IF(BD18&gt;BD17,1,0)+IF(BE18&gt;BE17,1,0)+IF(BF18&gt;BF17,1,0)+IF(BG18&gt;BG17,1,0)+IF(BH18&gt;BH17,1,0)</f>
        <v>0</v>
      </c>
      <c r="BJ18" s="348"/>
      <c r="BK18" s="166" t="str">
        <f>$L$29</f>
        <v>ff</v>
      </c>
      <c r="BL18" s="449"/>
      <c r="BM18" s="449"/>
      <c r="BN18" s="449"/>
      <c r="BO18" s="449"/>
      <c r="BP18" s="449"/>
      <c r="BQ18" s="9">
        <f>IF(BL18&gt;BL17,1,0)+IF(BM18&gt;BM17,1,0)+IF(BN18&gt;BN17,1,0)+IF(BO18&gt;BO17,1,0)+IF(BP18&gt;BP17,1,0)</f>
        <v>0</v>
      </c>
      <c r="BR18" s="393"/>
      <c r="BS18" s="166" t="str">
        <f>$L$23</f>
        <v>cc</v>
      </c>
      <c r="BT18" s="449"/>
      <c r="BU18" s="449"/>
      <c r="BV18" s="449"/>
      <c r="BW18" s="449"/>
      <c r="BX18" s="449"/>
      <c r="BY18" s="9">
        <f>IF(BT18&gt;BT17,1,0)+IF(BU18&gt;BU17,1,0)+IF(BV18&gt;BV17,1,0)+IF(BW18&gt;BW17,1,0)+IF(BX18&gt;BX17,1,0)</f>
        <v>0</v>
      </c>
      <c r="BZ18" s="320"/>
    </row>
    <row r="19" spans="1:79" s="115" customFormat="1" ht="34.950000000000003" customHeight="1" thickTop="1" thickBot="1" x14ac:dyDescent="0.3">
      <c r="A19" s="301"/>
      <c r="B19" s="234"/>
      <c r="C19" s="234"/>
      <c r="D19" s="234"/>
      <c r="E19" s="234"/>
      <c r="F19" s="234"/>
      <c r="G19" s="234"/>
      <c r="H19" s="234"/>
      <c r="I19" s="234"/>
      <c r="J19" s="234"/>
      <c r="K19" s="325" t="s">
        <v>11</v>
      </c>
      <c r="L19" s="579" t="s">
        <v>19</v>
      </c>
      <c r="M19" s="580"/>
      <c r="N19" s="580"/>
      <c r="O19" s="580"/>
      <c r="P19" s="580"/>
      <c r="Q19" s="580"/>
      <c r="R19" s="581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576" t="str">
        <f>$J$9</f>
        <v>aa</v>
      </c>
      <c r="AH19" s="576"/>
      <c r="AI19" s="576"/>
      <c r="AJ19" s="576"/>
      <c r="AK19" s="576"/>
      <c r="AL19" s="576"/>
      <c r="AM19" s="576"/>
      <c r="AN19" s="481"/>
      <c r="AO19" s="396"/>
      <c r="AP19" s="342"/>
      <c r="AQ19" s="342"/>
      <c r="AR19" s="342"/>
      <c r="AS19" s="342"/>
      <c r="AT19" s="315"/>
      <c r="AU19" s="361"/>
      <c r="AV19" s="451"/>
      <c r="AW19" s="451"/>
      <c r="AX19" s="451"/>
      <c r="AY19" s="451"/>
      <c r="AZ19" s="451"/>
      <c r="BA19" s="345"/>
      <c r="BB19" s="345"/>
      <c r="BC19" s="345"/>
      <c r="BD19" s="345"/>
      <c r="BE19" s="345"/>
      <c r="BF19" s="345"/>
      <c r="BG19" s="345"/>
      <c r="BH19" s="345"/>
      <c r="BI19" s="345"/>
      <c r="BJ19" s="343"/>
      <c r="BK19" s="345"/>
      <c r="BL19" s="345"/>
      <c r="BM19" s="345"/>
      <c r="BN19" s="345"/>
      <c r="BO19" s="345"/>
      <c r="BP19" s="345"/>
      <c r="BQ19" s="345"/>
      <c r="BR19" s="393"/>
      <c r="BS19" s="393"/>
      <c r="BT19" s="489"/>
      <c r="BU19" s="489"/>
      <c r="BV19" s="489"/>
      <c r="BW19" s="489"/>
      <c r="BX19" s="489"/>
      <c r="BY19" s="393"/>
      <c r="BZ19" s="320"/>
    </row>
    <row r="20" spans="1:79" s="115" customFormat="1" ht="34.950000000000003" customHeight="1" thickTop="1" thickBot="1" x14ac:dyDescent="0.45">
      <c r="A20" s="301"/>
      <c r="B20" s="234"/>
      <c r="C20" s="234"/>
      <c r="D20" s="234"/>
      <c r="E20" s="234"/>
      <c r="F20" s="234"/>
      <c r="G20" s="234"/>
      <c r="H20" s="234"/>
      <c r="I20" s="234"/>
      <c r="J20" s="234"/>
      <c r="K20" s="325"/>
      <c r="L20" s="479"/>
      <c r="M20" s="479"/>
      <c r="N20" s="479"/>
      <c r="O20" s="479"/>
      <c r="P20" s="437"/>
      <c r="Q20" s="437"/>
      <c r="R20" s="437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578" t="s">
        <v>12</v>
      </c>
      <c r="AH20" s="578"/>
      <c r="AI20" s="578"/>
      <c r="AJ20" s="578"/>
      <c r="AK20" s="578"/>
      <c r="AL20" s="578"/>
      <c r="AM20" s="578"/>
      <c r="AN20" s="385"/>
      <c r="AO20" s="339"/>
      <c r="AP20" s="340"/>
      <c r="AQ20" s="340"/>
      <c r="AR20" s="340"/>
      <c r="AS20" s="341"/>
      <c r="AT20" s="323"/>
      <c r="AU20" s="167" t="str">
        <f>$L$31</f>
        <v>gg</v>
      </c>
      <c r="AV20" s="485"/>
      <c r="AW20" s="485"/>
      <c r="AX20" s="485"/>
      <c r="AY20" s="485"/>
      <c r="AZ20" s="485"/>
      <c r="BA20" s="6">
        <f>IF(AV20&gt;AV21,1,0)+IF(AW20&gt;AW21,1,0)+IF(AX20&gt;AX21,1,0)+IF(AY20&gt;AY21,1,0)+IF(AZ20&gt;AZ21,1,0)</f>
        <v>0</v>
      </c>
      <c r="BB20" s="343"/>
      <c r="BC20" s="165" t="str">
        <f>$L$19</f>
        <v>aa</v>
      </c>
      <c r="BD20" s="448"/>
      <c r="BE20" s="448"/>
      <c r="BF20" s="448"/>
      <c r="BG20" s="448"/>
      <c r="BH20" s="448"/>
      <c r="BI20" s="6">
        <f>IF(BD20&gt;BD21,1,0)+IF(BE20&gt;BE21,1,0)+IF(BF20&gt;BF21,1,0)+IF(BG20&gt;BG21,1,0)+IF(BH20&gt;BH21,1,0)</f>
        <v>0</v>
      </c>
      <c r="BJ20" s="345"/>
      <c r="BK20" s="167" t="str">
        <f>$L$25</f>
        <v>dd</v>
      </c>
      <c r="BL20" s="448"/>
      <c r="BM20" s="448"/>
      <c r="BN20" s="448"/>
      <c r="BO20" s="448"/>
      <c r="BP20" s="448"/>
      <c r="BQ20" s="6">
        <f>IF(BL20&gt;BL21,1,0)+IF(BM20&gt;BM21,1,0)+IF(BN20&gt;BN21,1,0)+IF(BO20&gt;BO21,1,0)+IF(BP20&gt;BP21,1,0)</f>
        <v>0</v>
      </c>
      <c r="BR20" s="345"/>
      <c r="BS20" s="167" t="str">
        <f>$L$25</f>
        <v>dd</v>
      </c>
      <c r="BT20" s="448"/>
      <c r="BU20" s="448"/>
      <c r="BV20" s="448"/>
      <c r="BW20" s="448"/>
      <c r="BX20" s="448"/>
      <c r="BY20" s="6">
        <f>IF(BT20&gt;BT21,1,0)+IF(BU20&gt;BU21,1,0)+IF(BV20&gt;BV21,1,0)+IF(BW20&gt;BW21,1,0)+IF(BX20&gt;BX21,1,0)</f>
        <v>0</v>
      </c>
      <c r="BZ20" s="320"/>
    </row>
    <row r="21" spans="1:79" s="115" customFormat="1" ht="34.950000000000003" customHeight="1" thickTop="1" thickBot="1" x14ac:dyDescent="0.3">
      <c r="A21" s="301"/>
      <c r="B21" s="234"/>
      <c r="C21" s="234"/>
      <c r="D21" s="234"/>
      <c r="E21" s="234"/>
      <c r="F21" s="234"/>
      <c r="G21" s="234"/>
      <c r="H21" s="234"/>
      <c r="I21" s="234"/>
      <c r="J21" s="234"/>
      <c r="K21" s="325" t="s">
        <v>13</v>
      </c>
      <c r="L21" s="579" t="s">
        <v>20</v>
      </c>
      <c r="M21" s="580"/>
      <c r="N21" s="580"/>
      <c r="O21" s="580"/>
      <c r="P21" s="580"/>
      <c r="Q21" s="580"/>
      <c r="R21" s="581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576" t="str">
        <f>$J$10</f>
        <v>bb</v>
      </c>
      <c r="AH21" s="576"/>
      <c r="AI21" s="576"/>
      <c r="AJ21" s="576"/>
      <c r="AK21" s="576"/>
      <c r="AL21" s="576"/>
      <c r="AM21" s="576"/>
      <c r="AN21" s="481"/>
      <c r="AO21" s="396"/>
      <c r="AP21" s="342"/>
      <c r="AQ21" s="342"/>
      <c r="AR21" s="342"/>
      <c r="AS21" s="342"/>
      <c r="AT21" s="315"/>
      <c r="AU21" s="166" t="str">
        <f>$L$33</f>
        <v>hh</v>
      </c>
      <c r="AV21" s="449"/>
      <c r="AW21" s="449"/>
      <c r="AX21" s="449"/>
      <c r="AY21" s="449"/>
      <c r="AZ21" s="449"/>
      <c r="BA21" s="9">
        <f>IF(AV21&gt;AV20,1,0)+IF(AW21&gt;AW20,1,0)+IF(AX21&gt;AX20,1,0)+IF(AY21&gt;AY20,1,0)+IF(AZ21&gt;AZ20,1,0)</f>
        <v>0</v>
      </c>
      <c r="BB21" s="343"/>
      <c r="BC21" s="166" t="str">
        <f>$L$25</f>
        <v>dd</v>
      </c>
      <c r="BD21" s="449"/>
      <c r="BE21" s="449"/>
      <c r="BF21" s="449"/>
      <c r="BG21" s="449"/>
      <c r="BH21" s="449"/>
      <c r="BI21" s="9">
        <f>IF(BD21&gt;BD20,1,0)+IF(BE21&gt;BE20,1,0)+IF(BF21&gt;BF20,1,0)+IF(BG21&gt;BG20,1,0)+IF(BH21&gt;BH20,1,0)</f>
        <v>0</v>
      </c>
      <c r="BJ21" s="348"/>
      <c r="BK21" s="166" t="str">
        <f>$L$33</f>
        <v>hh</v>
      </c>
      <c r="BL21" s="449"/>
      <c r="BM21" s="449"/>
      <c r="BN21" s="449"/>
      <c r="BO21" s="449"/>
      <c r="BP21" s="449"/>
      <c r="BQ21" s="9">
        <f>IF(BL21&gt;BL20,1,0)+IF(BM21&gt;BM20,1,0)+IF(BN21&gt;BN20,1,0)+IF(BO21&gt;BO20,1,0)+IF(BP21&gt;BP20,1,0)</f>
        <v>0</v>
      </c>
      <c r="BR21" s="393"/>
      <c r="BS21" s="166" t="str">
        <f>$L$29</f>
        <v>ff</v>
      </c>
      <c r="BT21" s="449"/>
      <c r="BU21" s="449"/>
      <c r="BV21" s="449"/>
      <c r="BW21" s="449"/>
      <c r="BX21" s="449"/>
      <c r="BY21" s="9">
        <f>IF(BT21&gt;BT20,1,0)+IF(BU21&gt;BU20,1,0)+IF(BV21&gt;BV20,1,0)+IF(BW21&gt;BW20,1,0)+IF(BX21&gt;BX20,1,0)</f>
        <v>0</v>
      </c>
      <c r="BZ21" s="320"/>
    </row>
    <row r="22" spans="1:79" s="115" customFormat="1" ht="34.950000000000003" customHeight="1" thickTop="1" thickBot="1" x14ac:dyDescent="0.45">
      <c r="A22" s="301"/>
      <c r="B22" s="234"/>
      <c r="C22" s="234"/>
      <c r="D22" s="234"/>
      <c r="E22" s="234"/>
      <c r="F22" s="234"/>
      <c r="G22" s="234"/>
      <c r="H22" s="234"/>
      <c r="I22" s="234"/>
      <c r="J22" s="234"/>
      <c r="K22" s="325"/>
      <c r="L22" s="311"/>
      <c r="M22" s="311"/>
      <c r="N22" s="311"/>
      <c r="O22" s="311"/>
      <c r="P22" s="437"/>
      <c r="Q22" s="437"/>
      <c r="R22" s="437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578" t="s">
        <v>14</v>
      </c>
      <c r="AH22" s="578"/>
      <c r="AI22" s="578"/>
      <c r="AJ22" s="578"/>
      <c r="AK22" s="578"/>
      <c r="AL22" s="578"/>
      <c r="AM22" s="578"/>
      <c r="AN22" s="385"/>
      <c r="AO22" s="339"/>
      <c r="AP22" s="340"/>
      <c r="AQ22" s="340"/>
      <c r="AR22" s="340"/>
      <c r="AS22" s="341"/>
      <c r="AT22" s="323"/>
      <c r="AU22" s="346"/>
      <c r="AV22" s="486"/>
      <c r="AW22" s="486"/>
      <c r="AX22" s="486"/>
      <c r="AY22" s="486"/>
      <c r="AZ22" s="486"/>
      <c r="BA22" s="346"/>
      <c r="BB22" s="346"/>
      <c r="BC22" s="346"/>
      <c r="BD22" s="486"/>
      <c r="BE22" s="486"/>
      <c r="BF22" s="486"/>
      <c r="BG22" s="486"/>
      <c r="BH22" s="486"/>
      <c r="BI22" s="346"/>
      <c r="BJ22" s="343"/>
      <c r="BK22" s="346"/>
      <c r="BL22" s="486"/>
      <c r="BM22" s="486"/>
      <c r="BN22" s="486"/>
      <c r="BO22" s="486"/>
      <c r="BP22" s="486"/>
      <c r="BQ22" s="346"/>
      <c r="BR22" s="393"/>
      <c r="BS22" s="393"/>
      <c r="BT22" s="489"/>
      <c r="BU22" s="489"/>
      <c r="BV22" s="489"/>
      <c r="BW22" s="489"/>
      <c r="BX22" s="489"/>
      <c r="BY22" s="393"/>
      <c r="BZ22" s="320"/>
    </row>
    <row r="23" spans="1:79" s="115" customFormat="1" ht="34.950000000000003" customHeight="1" thickTop="1" thickBot="1" x14ac:dyDescent="0.3">
      <c r="A23" s="301"/>
      <c r="B23" s="234"/>
      <c r="C23" s="234"/>
      <c r="D23" s="234"/>
      <c r="E23" s="234"/>
      <c r="F23" s="234"/>
      <c r="G23" s="234"/>
      <c r="H23" s="234"/>
      <c r="I23" s="234"/>
      <c r="J23" s="234"/>
      <c r="K23" s="325" t="s">
        <v>15</v>
      </c>
      <c r="L23" s="579" t="s">
        <v>21</v>
      </c>
      <c r="M23" s="580"/>
      <c r="N23" s="580"/>
      <c r="O23" s="580"/>
      <c r="P23" s="580"/>
      <c r="Q23" s="580"/>
      <c r="R23" s="58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576" t="str">
        <f>$J$11</f>
        <v>cc</v>
      </c>
      <c r="AH23" s="576"/>
      <c r="AI23" s="576"/>
      <c r="AJ23" s="576"/>
      <c r="AK23" s="576"/>
      <c r="AL23" s="576"/>
      <c r="AM23" s="576"/>
      <c r="AN23" s="481"/>
      <c r="AO23" s="396"/>
      <c r="AP23" s="342"/>
      <c r="AQ23" s="342"/>
      <c r="AR23" s="342"/>
      <c r="AS23" s="342"/>
      <c r="AT23" s="315"/>
      <c r="AU23" s="167" t="str">
        <f>$L$19</f>
        <v>aa</v>
      </c>
      <c r="AV23" s="485"/>
      <c r="AW23" s="485"/>
      <c r="AX23" s="485"/>
      <c r="AY23" s="485"/>
      <c r="AZ23" s="485"/>
      <c r="BA23" s="6">
        <f>IF(AV23&gt;AV24,1,0)+IF(AW23&gt;AW24,1,0)+IF(AX23&gt;AX24,1,0)+IF(AY23&gt;AY24,1,0)+IF(AZ23&gt;AZ24,1,0)</f>
        <v>0</v>
      </c>
      <c r="BB23" s="343"/>
      <c r="BC23" s="167" t="str">
        <f>$L$27</f>
        <v>ee</v>
      </c>
      <c r="BD23" s="448"/>
      <c r="BE23" s="448"/>
      <c r="BF23" s="448"/>
      <c r="BG23" s="448"/>
      <c r="BH23" s="448"/>
      <c r="BI23" s="6">
        <f>IF(BD23&gt;BD24,1,0)+IF(BE23&gt;BE24,1,0)+IF(BF23&gt;BF24,1,0)+IF(BG23&gt;BG24,1,0)+IF(BH23&gt;BH24,1,0)</f>
        <v>0</v>
      </c>
      <c r="BJ23" s="346"/>
      <c r="BK23" s="165" t="str">
        <f>$L$19</f>
        <v>aa</v>
      </c>
      <c r="BL23" s="448"/>
      <c r="BM23" s="448"/>
      <c r="BN23" s="448"/>
      <c r="BO23" s="448"/>
      <c r="BP23" s="448"/>
      <c r="BQ23" s="6">
        <f>IF(BL23&gt;BL24,1,0)+IF(BM23&gt;BM24,1,0)+IF(BN23&gt;BN24,1,0)+IF(BO23&gt;BO24,1,0)+IF(BP23&gt;BP24,1,0)</f>
        <v>0</v>
      </c>
      <c r="BR23" s="346"/>
      <c r="BS23" s="167" t="str">
        <f>$L$27</f>
        <v>ee</v>
      </c>
      <c r="BT23" s="448"/>
      <c r="BU23" s="448"/>
      <c r="BV23" s="448"/>
      <c r="BW23" s="448"/>
      <c r="BX23" s="448"/>
      <c r="BY23" s="6">
        <f>IF(BT23&gt;BT24,1,0)+IF(BU23&gt;BU24,1,0)+IF(BV23&gt;BV24,1,0)+IF(BW23&gt;BW24,1,0)+IF(BX23&gt;BX24,1,0)</f>
        <v>0</v>
      </c>
      <c r="BZ23" s="320"/>
    </row>
    <row r="24" spans="1:79" s="115" customFormat="1" ht="34.950000000000003" customHeight="1" thickTop="1" thickBot="1" x14ac:dyDescent="0.45">
      <c r="A24" s="301"/>
      <c r="B24" s="234"/>
      <c r="C24" s="234"/>
      <c r="D24" s="234"/>
      <c r="E24" s="234"/>
      <c r="F24" s="234"/>
      <c r="G24" s="234"/>
      <c r="H24" s="234"/>
      <c r="I24" s="234"/>
      <c r="J24" s="234"/>
      <c r="K24" s="325"/>
      <c r="L24" s="479"/>
      <c r="M24" s="479"/>
      <c r="N24" s="479"/>
      <c r="O24" s="479"/>
      <c r="P24" s="437"/>
      <c r="Q24" s="437"/>
      <c r="R24" s="480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578" t="s">
        <v>16</v>
      </c>
      <c r="AH24" s="578"/>
      <c r="AI24" s="578"/>
      <c r="AJ24" s="578"/>
      <c r="AK24" s="578"/>
      <c r="AL24" s="578"/>
      <c r="AM24" s="578"/>
      <c r="AN24" s="385"/>
      <c r="AO24" s="339"/>
      <c r="AP24" s="340"/>
      <c r="AQ24" s="340"/>
      <c r="AR24" s="340"/>
      <c r="AS24" s="397"/>
      <c r="AT24" s="302"/>
      <c r="AU24" s="166" t="str">
        <f>$L$29</f>
        <v>ff</v>
      </c>
      <c r="AV24" s="449"/>
      <c r="AW24" s="449"/>
      <c r="AX24" s="449"/>
      <c r="AY24" s="449"/>
      <c r="AZ24" s="449"/>
      <c r="BA24" s="9">
        <f>IF(AV24&gt;AV23,1,0)+IF(AW24&gt;AW23,1,0)+IF(AX24&gt;AX23,1,0)+IF(AY24&gt;AY23,1,0)+IF(AZ24&gt;AZ23,1,0)</f>
        <v>0</v>
      </c>
      <c r="BB24" s="343"/>
      <c r="BC24" s="166" t="str">
        <f>$L$29</f>
        <v>ff</v>
      </c>
      <c r="BD24" s="449"/>
      <c r="BE24" s="449"/>
      <c r="BF24" s="449"/>
      <c r="BG24" s="449"/>
      <c r="BH24" s="449"/>
      <c r="BI24" s="9">
        <f>IF(BD24&gt;BD23,1,0)+IF(BE24&gt;BE23,1,0)+IF(BF24&gt;BF23,1,0)+IF(BG24&gt;BG23,1,0)+IF(BH24&gt;BH23,1,0)</f>
        <v>0</v>
      </c>
      <c r="BJ24" s="348"/>
      <c r="BK24" s="166" t="str">
        <f>$L$27</f>
        <v>ee</v>
      </c>
      <c r="BL24" s="449"/>
      <c r="BM24" s="449"/>
      <c r="BN24" s="449"/>
      <c r="BO24" s="449"/>
      <c r="BP24" s="449"/>
      <c r="BQ24" s="9">
        <f>IF(BL24&gt;BL23,1,0)+IF(BM24&gt;BM23,1,0)+IF(BN24&gt;BN23,1,0)+IF(BO24&gt;BO23,1,0)+IF(BP24&gt;BP23,1,0)</f>
        <v>0</v>
      </c>
      <c r="BR24" s="393"/>
      <c r="BS24" s="166" t="str">
        <f>$L$31</f>
        <v>gg</v>
      </c>
      <c r="BT24" s="449"/>
      <c r="BU24" s="449"/>
      <c r="BV24" s="449"/>
      <c r="BW24" s="449"/>
      <c r="BX24" s="449"/>
      <c r="BY24" s="9">
        <f>IF(BT24&gt;BT23,1,0)+IF(BU24&gt;BU23,1,0)+IF(BV24&gt;BV23,1,0)+IF(BW24&gt;BW23,1,0)+IF(BX24&gt;BX23,1,0)</f>
        <v>0</v>
      </c>
      <c r="BZ24" s="320"/>
    </row>
    <row r="25" spans="1:79" s="115" customFormat="1" ht="34.950000000000003" customHeight="1" thickTop="1" thickBot="1" x14ac:dyDescent="0.3">
      <c r="A25" s="301"/>
      <c r="B25" s="234"/>
      <c r="C25" s="234"/>
      <c r="D25" s="234"/>
      <c r="E25" s="234"/>
      <c r="F25" s="234"/>
      <c r="G25" s="234"/>
      <c r="H25" s="234"/>
      <c r="I25" s="234"/>
      <c r="J25" s="234"/>
      <c r="K25" s="325" t="s">
        <v>17</v>
      </c>
      <c r="L25" s="579" t="s">
        <v>23</v>
      </c>
      <c r="M25" s="580"/>
      <c r="N25" s="580"/>
      <c r="O25" s="580"/>
      <c r="P25" s="580"/>
      <c r="Q25" s="580"/>
      <c r="R25" s="581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19"/>
      <c r="AD25" s="302"/>
      <c r="AE25" s="302"/>
      <c r="AF25" s="302"/>
      <c r="AG25" s="576" t="str">
        <f>$J$12</f>
        <v>dd</v>
      </c>
      <c r="AH25" s="576"/>
      <c r="AI25" s="576"/>
      <c r="AJ25" s="576"/>
      <c r="AK25" s="576"/>
      <c r="AL25" s="576"/>
      <c r="AM25" s="576"/>
      <c r="AN25" s="481"/>
      <c r="AO25" s="396"/>
      <c r="AP25" s="342"/>
      <c r="AQ25" s="342"/>
      <c r="AR25" s="342"/>
      <c r="AS25" s="342"/>
      <c r="AT25" s="315"/>
      <c r="AU25" s="343"/>
      <c r="AV25" s="452"/>
      <c r="AW25" s="452"/>
      <c r="AX25" s="452"/>
      <c r="AY25" s="452"/>
      <c r="AZ25" s="452"/>
      <c r="BA25" s="343"/>
      <c r="BB25" s="343"/>
      <c r="BC25" s="343"/>
      <c r="BD25" s="452"/>
      <c r="BE25" s="452"/>
      <c r="BF25" s="452"/>
      <c r="BG25" s="452"/>
      <c r="BH25" s="452"/>
      <c r="BI25" s="343"/>
      <c r="BJ25" s="343"/>
      <c r="BK25" s="343"/>
      <c r="BL25" s="452"/>
      <c r="BM25" s="452"/>
      <c r="BN25" s="452"/>
      <c r="BO25" s="452"/>
      <c r="BP25" s="452"/>
      <c r="BQ25" s="343"/>
      <c r="BR25" s="393"/>
      <c r="BS25" s="393"/>
      <c r="BT25" s="489"/>
      <c r="BU25" s="489"/>
      <c r="BV25" s="489"/>
      <c r="BW25" s="489"/>
      <c r="BX25" s="489"/>
      <c r="BY25" s="393"/>
      <c r="BZ25" s="320"/>
      <c r="CA25" s="237"/>
    </row>
    <row r="26" spans="1:79" s="115" customFormat="1" ht="34.950000000000003" customHeight="1" thickTop="1" thickBot="1" x14ac:dyDescent="0.45">
      <c r="A26" s="301"/>
      <c r="B26" s="234"/>
      <c r="C26" s="234"/>
      <c r="D26" s="234"/>
      <c r="E26" s="234"/>
      <c r="F26" s="234"/>
      <c r="G26" s="234"/>
      <c r="H26" s="234"/>
      <c r="I26" s="234"/>
      <c r="J26" s="234"/>
      <c r="K26" s="299"/>
      <c r="L26" s="479"/>
      <c r="M26" s="479"/>
      <c r="N26" s="479"/>
      <c r="O26" s="479"/>
      <c r="P26" s="437"/>
      <c r="Q26" s="437"/>
      <c r="R26" s="437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19"/>
      <c r="AD26" s="302"/>
      <c r="AE26" s="302"/>
      <c r="AF26" s="302"/>
      <c r="AG26" s="578" t="s">
        <v>25</v>
      </c>
      <c r="AH26" s="578"/>
      <c r="AI26" s="578"/>
      <c r="AJ26" s="578"/>
      <c r="AK26" s="578"/>
      <c r="AL26" s="578"/>
      <c r="AM26" s="578"/>
      <c r="AN26" s="385"/>
      <c r="AO26" s="339"/>
      <c r="AP26" s="302"/>
      <c r="AQ26" s="302"/>
      <c r="AR26" s="302"/>
      <c r="AS26" s="302"/>
      <c r="AT26" s="302"/>
      <c r="AU26" s="167" t="str">
        <f>$L$21</f>
        <v>bb</v>
      </c>
      <c r="AV26" s="485"/>
      <c r="AW26" s="485"/>
      <c r="AX26" s="485"/>
      <c r="AY26" s="485"/>
      <c r="AZ26" s="485"/>
      <c r="BA26" s="6">
        <f>IF(AV26&gt;AV27,1,0)+IF(AW26&gt;AW27,1,0)+IF(AX26&gt;AX27,1,0)+IF(AY26&gt;AY27,1,0)+IF(AZ26&gt;AZ27,1,0)</f>
        <v>0</v>
      </c>
      <c r="BB26" s="343"/>
      <c r="BC26" s="167" t="str">
        <f>$L$25</f>
        <v>dd</v>
      </c>
      <c r="BD26" s="448"/>
      <c r="BE26" s="448"/>
      <c r="BF26" s="448"/>
      <c r="BG26" s="448"/>
      <c r="BH26" s="448"/>
      <c r="BI26" s="6">
        <f>IF(BD26&gt;BD27,1,0)+IF(BE26&gt;BE27,1,0)+IF(BF26&gt;BF27,1,0)+IF(BG26&gt;BG27,1,0)+IF(BH26&gt;BH27,1,0)</f>
        <v>0</v>
      </c>
      <c r="BJ26" s="343"/>
      <c r="BK26" s="167" t="str">
        <f>$L$21</f>
        <v>bb</v>
      </c>
      <c r="BL26" s="448"/>
      <c r="BM26" s="448"/>
      <c r="BN26" s="448"/>
      <c r="BO26" s="448"/>
      <c r="BP26" s="448"/>
      <c r="BQ26" s="6">
        <f>IF(BL26&gt;BL27,1,0)+IF(BM26&gt;BM27,1,0)+IF(BN26&gt;BN27,1,0)+IF(BO26&gt;BO27,1,0)+IF(BP26&gt;BP27,1,0)</f>
        <v>0</v>
      </c>
      <c r="BR26" s="343"/>
      <c r="BS26" s="167" t="str">
        <f>$L$21</f>
        <v>bb</v>
      </c>
      <c r="BT26" s="448"/>
      <c r="BU26" s="448"/>
      <c r="BV26" s="448"/>
      <c r="BW26" s="448"/>
      <c r="BX26" s="448"/>
      <c r="BY26" s="6">
        <f>IF(BT26&gt;BT27,1,0)+IF(BU26&gt;BU27,1,0)+IF(BV26&gt;BV27,1,0)+IF(BW26&gt;BW27,1,0)+IF(BX26&gt;BX27,1,0)</f>
        <v>0</v>
      </c>
      <c r="BZ26" s="320"/>
    </row>
    <row r="27" spans="1:79" s="115" customFormat="1" ht="34.950000000000003" customHeight="1" thickTop="1" thickBot="1" x14ac:dyDescent="0.3">
      <c r="A27" s="301"/>
      <c r="B27" s="234"/>
      <c r="C27" s="234"/>
      <c r="D27" s="234"/>
      <c r="E27" s="234"/>
      <c r="F27" s="234"/>
      <c r="G27" s="234"/>
      <c r="H27" s="234"/>
      <c r="I27" s="234"/>
      <c r="J27" s="234"/>
      <c r="K27" s="325" t="s">
        <v>24</v>
      </c>
      <c r="L27" s="579" t="s">
        <v>26</v>
      </c>
      <c r="M27" s="580"/>
      <c r="N27" s="580"/>
      <c r="O27" s="580"/>
      <c r="P27" s="580"/>
      <c r="Q27" s="580"/>
      <c r="R27" s="581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19"/>
      <c r="AD27" s="302"/>
      <c r="AE27" s="302"/>
      <c r="AF27" s="302"/>
      <c r="AG27" s="576" t="str">
        <f>$J$13</f>
        <v>ee</v>
      </c>
      <c r="AH27" s="576"/>
      <c r="AI27" s="576"/>
      <c r="AJ27" s="576"/>
      <c r="AK27" s="576"/>
      <c r="AL27" s="576"/>
      <c r="AM27" s="576"/>
      <c r="AN27" s="481"/>
      <c r="AO27" s="396"/>
      <c r="AP27" s="302"/>
      <c r="AQ27" s="302"/>
      <c r="AR27" s="302"/>
      <c r="AS27" s="302"/>
      <c r="AT27" s="302"/>
      <c r="AU27" s="166" t="str">
        <f>$L$27</f>
        <v>ee</v>
      </c>
      <c r="AV27" s="449"/>
      <c r="AW27" s="449"/>
      <c r="AX27" s="449"/>
      <c r="AY27" s="449"/>
      <c r="AZ27" s="449"/>
      <c r="BA27" s="9">
        <f>IF(AV27&gt;AV26,1,0)+IF(AW27&gt;AW26,1,0)+IF(AX27&gt;AX26,1,0)+IF(AY27&gt;AY26,1,0)+IF(AZ27&gt;AZ26,1,0)</f>
        <v>0</v>
      </c>
      <c r="BB27" s="343"/>
      <c r="BC27" s="166" t="str">
        <f>$L$31</f>
        <v>gg</v>
      </c>
      <c r="BD27" s="449"/>
      <c r="BE27" s="449"/>
      <c r="BF27" s="449"/>
      <c r="BG27" s="449"/>
      <c r="BH27" s="449"/>
      <c r="BI27" s="9">
        <f>IF(BD27&gt;BD26,1,0)+IF(BE27&gt;BE26,1,0)+IF(BF27&gt;BF26,1,0)+IF(BG27&gt;BG26,1,0)+IF(BH27&gt;BH26,1,0)</f>
        <v>0</v>
      </c>
      <c r="BJ27" s="348"/>
      <c r="BK27" s="166" t="str">
        <f>$L$25</f>
        <v>dd</v>
      </c>
      <c r="BL27" s="449"/>
      <c r="BM27" s="449"/>
      <c r="BN27" s="449"/>
      <c r="BO27" s="449"/>
      <c r="BP27" s="449"/>
      <c r="BQ27" s="9">
        <f>IF(BL27&gt;BL26,1,0)+IF(BM27&gt;BM26,1,0)+IF(BN27&gt;BN26,1,0)+IF(BO27&gt;BO26,1,0)+IF(BP27&gt;BP26,1,0)</f>
        <v>0</v>
      </c>
      <c r="BR27" s="393"/>
      <c r="BS27" s="166" t="str">
        <f>$L$33</f>
        <v>hh</v>
      </c>
      <c r="BT27" s="449"/>
      <c r="BU27" s="449"/>
      <c r="BV27" s="449"/>
      <c r="BW27" s="449"/>
      <c r="BX27" s="449"/>
      <c r="BY27" s="9">
        <f>IF(BT27&gt;BT26,1,0)+IF(BU27&gt;BU26,1,0)+IF(BV27&gt;BV26,1,0)+IF(BW27&gt;BW26,1,0)+IF(BX27&gt;BX26,1,0)</f>
        <v>0</v>
      </c>
      <c r="BZ27" s="320"/>
    </row>
    <row r="28" spans="1:79" s="115" customFormat="1" ht="34.950000000000003" customHeight="1" thickTop="1" thickBot="1" x14ac:dyDescent="0.45">
      <c r="A28" s="301"/>
      <c r="B28" s="234"/>
      <c r="C28" s="234"/>
      <c r="D28" s="234"/>
      <c r="E28" s="234"/>
      <c r="F28" s="234"/>
      <c r="G28" s="234"/>
      <c r="H28" s="234"/>
      <c r="I28" s="234"/>
      <c r="J28" s="234"/>
      <c r="K28" s="299"/>
      <c r="L28" s="479"/>
      <c r="M28" s="479"/>
      <c r="N28" s="479"/>
      <c r="O28" s="479"/>
      <c r="P28" s="437"/>
      <c r="Q28" s="437"/>
      <c r="R28" s="437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578" t="s">
        <v>31</v>
      </c>
      <c r="AH28" s="578"/>
      <c r="AI28" s="578"/>
      <c r="AJ28" s="578"/>
      <c r="AK28" s="578"/>
      <c r="AL28" s="578"/>
      <c r="AM28" s="578"/>
      <c r="AN28" s="385"/>
      <c r="AO28" s="339"/>
      <c r="AP28" s="302"/>
      <c r="AQ28" s="302"/>
      <c r="AR28" s="302"/>
      <c r="AS28" s="302"/>
      <c r="AT28" s="302"/>
      <c r="AU28" s="343"/>
      <c r="AV28" s="343"/>
      <c r="AW28" s="343"/>
      <c r="AX28" s="343"/>
      <c r="AY28" s="343"/>
      <c r="AZ28" s="343"/>
      <c r="BA28" s="343"/>
      <c r="BB28" s="343"/>
      <c r="BC28" s="343"/>
      <c r="BD28" s="343"/>
      <c r="BE28" s="343"/>
      <c r="BF28" s="343"/>
      <c r="BG28" s="343"/>
      <c r="BH28" s="343"/>
      <c r="BI28" s="343"/>
      <c r="BJ28" s="343"/>
      <c r="BK28" s="343"/>
      <c r="BL28" s="343"/>
      <c r="BM28" s="343"/>
      <c r="BN28" s="343"/>
      <c r="BO28" s="343"/>
      <c r="BP28" s="343"/>
      <c r="BQ28" s="343"/>
      <c r="BR28" s="393"/>
      <c r="BS28" s="393"/>
      <c r="BT28" s="393"/>
      <c r="BU28" s="393"/>
      <c r="BV28" s="393"/>
      <c r="BW28" s="393"/>
      <c r="BX28" s="393"/>
      <c r="BY28" s="393"/>
      <c r="BZ28" s="320"/>
    </row>
    <row r="29" spans="1:79" s="115" customFormat="1" ht="34.950000000000003" customHeight="1" thickTop="1" thickBot="1" x14ac:dyDescent="0.3">
      <c r="A29" s="301"/>
      <c r="B29" s="234"/>
      <c r="C29" s="234"/>
      <c r="D29" s="234"/>
      <c r="E29" s="234"/>
      <c r="F29" s="234"/>
      <c r="G29" s="234"/>
      <c r="H29" s="234"/>
      <c r="I29" s="234"/>
      <c r="J29" s="234"/>
      <c r="K29" s="325" t="s">
        <v>27</v>
      </c>
      <c r="L29" s="579" t="s">
        <v>32</v>
      </c>
      <c r="M29" s="580"/>
      <c r="N29" s="580"/>
      <c r="O29" s="580"/>
      <c r="P29" s="580"/>
      <c r="Q29" s="580"/>
      <c r="R29" s="581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576" t="str">
        <f>$J$14</f>
        <v>ff</v>
      </c>
      <c r="AH29" s="576"/>
      <c r="AI29" s="576"/>
      <c r="AJ29" s="576"/>
      <c r="AK29" s="576"/>
      <c r="AL29" s="576"/>
      <c r="AM29" s="576"/>
      <c r="AN29" s="481"/>
      <c r="AO29" s="396"/>
      <c r="AP29" s="302"/>
      <c r="AQ29" s="302"/>
      <c r="AR29" s="302"/>
      <c r="AS29" s="302"/>
      <c r="AT29" s="302"/>
      <c r="AU29" s="318"/>
      <c r="AV29" s="318"/>
      <c r="AW29" s="318"/>
      <c r="AX29" s="318"/>
      <c r="AY29" s="318"/>
      <c r="AZ29" s="318"/>
      <c r="BA29" s="318"/>
      <c r="BB29" s="343"/>
      <c r="BC29" s="237"/>
      <c r="BD29" s="343"/>
      <c r="BE29" s="343"/>
      <c r="BF29" s="343"/>
      <c r="BG29" s="343"/>
      <c r="BH29" s="343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20"/>
    </row>
    <row r="30" spans="1:79" s="115" customFormat="1" ht="34.950000000000003" customHeight="1" thickTop="1" thickBot="1" x14ac:dyDescent="0.45">
      <c r="A30" s="301"/>
      <c r="B30" s="234"/>
      <c r="C30" s="234"/>
      <c r="D30" s="234"/>
      <c r="E30" s="234"/>
      <c r="F30" s="234"/>
      <c r="G30" s="234"/>
      <c r="H30" s="234"/>
      <c r="I30" s="234"/>
      <c r="J30" s="234"/>
      <c r="K30" s="299"/>
      <c r="L30" s="479"/>
      <c r="M30" s="479"/>
      <c r="N30" s="479"/>
      <c r="O30" s="479"/>
      <c r="P30" s="437"/>
      <c r="Q30" s="437"/>
      <c r="R30" s="437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578" t="s">
        <v>33</v>
      </c>
      <c r="AH30" s="578"/>
      <c r="AI30" s="578"/>
      <c r="AJ30" s="578"/>
      <c r="AK30" s="578"/>
      <c r="AL30" s="578"/>
      <c r="AM30" s="578"/>
      <c r="AN30" s="385"/>
      <c r="AO30" s="339"/>
      <c r="AP30" s="237"/>
      <c r="AQ30" s="302"/>
      <c r="AR30" s="302"/>
      <c r="AS30" s="302"/>
      <c r="AT30" s="302"/>
      <c r="AU30" s="318"/>
      <c r="AV30" s="318"/>
      <c r="AW30" s="318"/>
      <c r="AX30" s="318"/>
      <c r="AY30" s="318"/>
      <c r="AZ30" s="318"/>
      <c r="BA30" s="318"/>
      <c r="BB30" s="343"/>
      <c r="BC30" s="237"/>
      <c r="BD30" s="343"/>
      <c r="BE30" s="343"/>
      <c r="BF30" s="343"/>
      <c r="BG30" s="343"/>
      <c r="BH30" s="343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20"/>
    </row>
    <row r="31" spans="1:79" s="115" customFormat="1" ht="34.950000000000003" customHeight="1" thickTop="1" thickBot="1" x14ac:dyDescent="0.3">
      <c r="A31" s="301"/>
      <c r="B31" s="234"/>
      <c r="C31" s="234"/>
      <c r="D31" s="234"/>
      <c r="E31" s="234"/>
      <c r="F31" s="234"/>
      <c r="G31" s="234"/>
      <c r="H31" s="234"/>
      <c r="I31" s="234"/>
      <c r="J31" s="234"/>
      <c r="K31" s="325" t="s">
        <v>34</v>
      </c>
      <c r="L31" s="579" t="s">
        <v>37</v>
      </c>
      <c r="M31" s="580"/>
      <c r="N31" s="580"/>
      <c r="O31" s="580"/>
      <c r="P31" s="580"/>
      <c r="Q31" s="580"/>
      <c r="R31" s="581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576" t="str">
        <f>$J$15</f>
        <v>gg</v>
      </c>
      <c r="AH31" s="576"/>
      <c r="AI31" s="576"/>
      <c r="AJ31" s="576"/>
      <c r="AK31" s="576"/>
      <c r="AL31" s="576"/>
      <c r="AM31" s="576"/>
      <c r="AN31" s="481"/>
      <c r="AO31" s="396"/>
      <c r="AP31" s="302"/>
      <c r="AQ31" s="302"/>
      <c r="AR31" s="302"/>
      <c r="AS31" s="302"/>
      <c r="AT31" s="302"/>
      <c r="AU31" s="318"/>
      <c r="AV31" s="318"/>
      <c r="AW31" s="318"/>
      <c r="AX31" s="318"/>
      <c r="AY31" s="318"/>
      <c r="AZ31" s="318"/>
      <c r="BA31" s="318"/>
      <c r="BB31" s="343"/>
      <c r="BC31" s="343"/>
      <c r="BD31" s="343"/>
      <c r="BE31" s="343"/>
      <c r="BF31" s="343"/>
      <c r="BG31" s="343"/>
      <c r="BH31" s="343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20"/>
    </row>
    <row r="32" spans="1:79" s="237" customFormat="1" ht="34.950000000000003" customHeight="1" thickTop="1" thickBot="1" x14ac:dyDescent="0.45">
      <c r="A32" s="301"/>
      <c r="B32" s="234"/>
      <c r="C32" s="234"/>
      <c r="D32" s="234"/>
      <c r="E32" s="234"/>
      <c r="F32" s="234"/>
      <c r="G32" s="234"/>
      <c r="H32" s="234"/>
      <c r="I32" s="234"/>
      <c r="J32" s="234"/>
      <c r="K32" s="325"/>
      <c r="L32" s="364"/>
      <c r="M32" s="364"/>
      <c r="N32" s="364"/>
      <c r="O32" s="364"/>
      <c r="P32" s="364"/>
      <c r="Q32" s="364"/>
      <c r="R32" s="364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19"/>
      <c r="AG32" s="578" t="s">
        <v>36</v>
      </c>
      <c r="AH32" s="578"/>
      <c r="AI32" s="578"/>
      <c r="AJ32" s="578"/>
      <c r="AK32" s="578"/>
      <c r="AL32" s="578"/>
      <c r="AM32" s="578"/>
      <c r="AN32" s="460"/>
      <c r="AO32" s="396"/>
      <c r="AP32" s="302"/>
      <c r="AQ32" s="302"/>
      <c r="AR32" s="302"/>
      <c r="AS32" s="302"/>
      <c r="AT32" s="302"/>
      <c r="AU32" s="318"/>
      <c r="AV32" s="318"/>
      <c r="AW32" s="318"/>
      <c r="AX32" s="318"/>
      <c r="AY32" s="318"/>
      <c r="AZ32" s="318"/>
      <c r="BA32" s="318"/>
      <c r="BB32" s="343"/>
      <c r="BC32" s="343"/>
      <c r="BD32" s="343"/>
      <c r="BE32" s="343"/>
      <c r="BF32" s="343"/>
      <c r="BG32" s="343"/>
      <c r="BH32" s="343"/>
      <c r="BI32" s="343"/>
      <c r="BJ32" s="343"/>
      <c r="BK32" s="343"/>
      <c r="BL32" s="343"/>
      <c r="BM32" s="343"/>
      <c r="BN32" s="343"/>
      <c r="BO32" s="343"/>
      <c r="BP32" s="343"/>
      <c r="BQ32" s="343"/>
      <c r="BR32" s="343"/>
      <c r="BS32" s="343"/>
      <c r="BT32" s="343"/>
      <c r="BU32" s="343"/>
      <c r="BV32" s="343"/>
      <c r="BW32" s="343"/>
      <c r="BX32" s="343"/>
      <c r="BY32" s="343"/>
      <c r="BZ32" s="320"/>
    </row>
    <row r="33" spans="1:78" s="237" customFormat="1" ht="34.950000000000003" customHeight="1" thickTop="1" thickBot="1" x14ac:dyDescent="0.3">
      <c r="A33" s="301"/>
      <c r="B33" s="234"/>
      <c r="C33" s="234"/>
      <c r="D33" s="234"/>
      <c r="E33" s="234"/>
      <c r="F33" s="234"/>
      <c r="G33" s="234"/>
      <c r="H33" s="234"/>
      <c r="I33" s="234"/>
      <c r="J33" s="234"/>
      <c r="K33" s="325" t="s">
        <v>35</v>
      </c>
      <c r="L33" s="579" t="s">
        <v>38</v>
      </c>
      <c r="M33" s="580"/>
      <c r="N33" s="580"/>
      <c r="O33" s="580"/>
      <c r="P33" s="580"/>
      <c r="Q33" s="580"/>
      <c r="R33" s="581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19"/>
      <c r="AG33" s="576" t="str">
        <f>$J$16</f>
        <v>hh</v>
      </c>
      <c r="AH33" s="576"/>
      <c r="AI33" s="576"/>
      <c r="AJ33" s="576"/>
      <c r="AK33" s="576"/>
      <c r="AL33" s="576"/>
      <c r="AM33" s="576"/>
      <c r="AN33" s="460"/>
      <c r="AO33" s="396"/>
      <c r="AP33" s="302"/>
      <c r="AQ33" s="302"/>
      <c r="AR33" s="302"/>
      <c r="AS33" s="302"/>
      <c r="AT33" s="302"/>
      <c r="AU33" s="318"/>
      <c r="AV33" s="318"/>
      <c r="AW33" s="318"/>
      <c r="AX33" s="318"/>
      <c r="AY33" s="318"/>
      <c r="AZ33" s="318"/>
      <c r="BA33" s="318"/>
      <c r="BB33" s="343"/>
      <c r="BC33" s="343"/>
      <c r="BD33" s="343"/>
      <c r="BE33" s="343"/>
      <c r="BF33" s="343"/>
      <c r="BG33" s="343"/>
      <c r="BH33" s="343"/>
      <c r="BI33" s="343"/>
      <c r="BJ33" s="343"/>
      <c r="BK33" s="343"/>
      <c r="BL33" s="343"/>
      <c r="BM33" s="343"/>
      <c r="BN33" s="343"/>
      <c r="BO33" s="343"/>
      <c r="BP33" s="343"/>
      <c r="BQ33" s="343"/>
      <c r="BR33" s="343"/>
      <c r="BS33" s="343"/>
      <c r="BT33" s="343"/>
      <c r="BU33" s="343"/>
      <c r="BV33" s="343"/>
      <c r="BW33" s="343"/>
      <c r="BX33" s="343"/>
      <c r="BY33" s="343"/>
      <c r="BZ33" s="320"/>
    </row>
    <row r="34" spans="1:78" ht="34.950000000000003" customHeight="1" thickTop="1" thickBot="1" x14ac:dyDescent="0.35">
      <c r="A34" s="304"/>
      <c r="B34" s="235"/>
      <c r="C34" s="235"/>
      <c r="D34" s="235"/>
      <c r="E34" s="235"/>
      <c r="F34" s="235"/>
      <c r="G34" s="235"/>
      <c r="H34" s="235"/>
      <c r="I34" s="235"/>
      <c r="J34" s="235"/>
      <c r="K34" s="577" t="s">
        <v>98</v>
      </c>
      <c r="L34" s="577"/>
      <c r="M34" s="577"/>
      <c r="N34" s="577"/>
      <c r="O34" s="577"/>
      <c r="P34" s="333"/>
      <c r="Q34" s="333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482"/>
      <c r="AH34" s="482"/>
      <c r="AI34" s="483"/>
      <c r="AJ34" s="483"/>
      <c r="AK34" s="483"/>
      <c r="AL34" s="483"/>
      <c r="AM34" s="484"/>
      <c r="AN34" s="484"/>
      <c r="AO34" s="398"/>
      <c r="AP34" s="336"/>
      <c r="AQ34" s="336"/>
      <c r="AR34" s="336"/>
      <c r="AS34" s="336"/>
      <c r="AT34" s="324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516"/>
      <c r="BQ34" s="517"/>
      <c r="BR34" s="517"/>
      <c r="BS34" s="517"/>
      <c r="BT34" s="517"/>
      <c r="BU34" s="517"/>
      <c r="BV34" s="517"/>
      <c r="BW34" s="517"/>
      <c r="BX34" s="347"/>
      <c r="BY34" s="347"/>
      <c r="BZ34" s="394"/>
    </row>
  </sheetData>
  <mergeCells count="62">
    <mergeCell ref="BA6:BA7"/>
    <mergeCell ref="BL6:BL7"/>
    <mergeCell ref="BO6:BO7"/>
    <mergeCell ref="BM6:BM7"/>
    <mergeCell ref="BN6:BN7"/>
    <mergeCell ref="BI6:BI7"/>
    <mergeCell ref="BE6:BE7"/>
    <mergeCell ref="BF6:BF7"/>
    <mergeCell ref="AG6:AI8"/>
    <mergeCell ref="U6:W8"/>
    <mergeCell ref="BG6:BG7"/>
    <mergeCell ref="BH6:BH7"/>
    <mergeCell ref="AY6:AY7"/>
    <mergeCell ref="AZ6:AZ7"/>
    <mergeCell ref="BD6:BD7"/>
    <mergeCell ref="AV6:AV7"/>
    <mergeCell ref="AW6:AW7"/>
    <mergeCell ref="AX6:AX7"/>
    <mergeCell ref="L2:AT2"/>
    <mergeCell ref="L6:N8"/>
    <mergeCell ref="O6:Q8"/>
    <mergeCell ref="R6:T8"/>
    <mergeCell ref="X6:Z8"/>
    <mergeCell ref="AA6:AC8"/>
    <mergeCell ref="AD6:AF8"/>
    <mergeCell ref="AJ8:AL8"/>
    <mergeCell ref="AP8:AR8"/>
    <mergeCell ref="AM8:AO8"/>
    <mergeCell ref="AG26:AM26"/>
    <mergeCell ref="L21:R21"/>
    <mergeCell ref="AG21:AM21"/>
    <mergeCell ref="AG22:AM22"/>
    <mergeCell ref="L23:R23"/>
    <mergeCell ref="AG23:AM23"/>
    <mergeCell ref="AG18:AM18"/>
    <mergeCell ref="L19:R19"/>
    <mergeCell ref="AG19:AM19"/>
    <mergeCell ref="AG20:AM20"/>
    <mergeCell ref="K34:O34"/>
    <mergeCell ref="L33:R33"/>
    <mergeCell ref="AG32:AM32"/>
    <mergeCell ref="AG33:AM33"/>
    <mergeCell ref="L25:R25"/>
    <mergeCell ref="AG25:AM25"/>
    <mergeCell ref="BY6:BY7"/>
    <mergeCell ref="AG30:AM30"/>
    <mergeCell ref="L31:R31"/>
    <mergeCell ref="AG31:AM31"/>
    <mergeCell ref="L27:R27"/>
    <mergeCell ref="AG27:AM27"/>
    <mergeCell ref="AG28:AM28"/>
    <mergeCell ref="L29:R29"/>
    <mergeCell ref="AG29:AM29"/>
    <mergeCell ref="AG24:AM24"/>
    <mergeCell ref="BP34:BW34"/>
    <mergeCell ref="BT6:BT7"/>
    <mergeCell ref="BW6:BW7"/>
    <mergeCell ref="BX6:BX7"/>
    <mergeCell ref="BP6:BP7"/>
    <mergeCell ref="BU6:BU7"/>
    <mergeCell ref="BV6:BV7"/>
    <mergeCell ref="BQ6:BQ7"/>
  </mergeCells>
  <phoneticPr fontId="23" type="noConversion"/>
  <printOptions horizontalCentered="1" vertic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8"/>
  <sheetViews>
    <sheetView showGridLines="0" zoomScale="50" workbookViewId="0">
      <selection activeCell="X6" sqref="X6:Z8"/>
    </sheetView>
  </sheetViews>
  <sheetFormatPr baseColWidth="10" defaultColWidth="11.44140625" defaultRowHeight="13.2" x14ac:dyDescent="0.25"/>
  <cols>
    <col min="1" max="1" width="5.6640625" style="246" customWidth="1"/>
    <col min="2" max="2" width="14.6640625" style="246" hidden="1" customWidth="1"/>
    <col min="3" max="3" width="7.6640625" style="246" hidden="1" customWidth="1"/>
    <col min="4" max="4" width="25.6640625" style="246" hidden="1" customWidth="1"/>
    <col min="5" max="7" width="7.6640625" style="246" hidden="1" customWidth="1"/>
    <col min="8" max="8" width="14.6640625" style="246" hidden="1" customWidth="1"/>
    <col min="9" max="9" width="7.6640625" style="246" hidden="1" customWidth="1"/>
    <col min="10" max="10" width="25.6640625" style="246" hidden="1" customWidth="1"/>
    <col min="11" max="11" width="22.6640625" style="246" customWidth="1"/>
    <col min="12" max="12" width="5.6640625" style="246" customWidth="1"/>
    <col min="13" max="13" width="1.6640625" style="246" customWidth="1"/>
    <col min="14" max="15" width="5.6640625" style="246" customWidth="1"/>
    <col min="16" max="16" width="1.6640625" style="246" customWidth="1"/>
    <col min="17" max="18" width="5.6640625" style="246" customWidth="1"/>
    <col min="19" max="19" width="1.6640625" style="246" customWidth="1"/>
    <col min="20" max="21" width="5.6640625" style="246" customWidth="1"/>
    <col min="22" max="22" width="1.6640625" style="246" customWidth="1"/>
    <col min="23" max="24" width="5.6640625" style="246" customWidth="1"/>
    <col min="25" max="25" width="1.6640625" style="246" customWidth="1"/>
    <col min="26" max="27" width="5.6640625" style="246" customWidth="1"/>
    <col min="28" max="28" width="1.6640625" style="246" customWidth="1"/>
    <col min="29" max="30" width="5.6640625" style="246" customWidth="1"/>
    <col min="31" max="31" width="1.6640625" style="246" customWidth="1"/>
    <col min="32" max="33" width="5.6640625" style="246" customWidth="1"/>
    <col min="34" max="34" width="1.6640625" style="246" customWidth="1"/>
    <col min="35" max="36" width="5.6640625" style="246" customWidth="1"/>
    <col min="37" max="37" width="1.6640625" style="246" customWidth="1"/>
    <col min="38" max="39" width="5.6640625" style="246" customWidth="1"/>
    <col min="40" max="40" width="1.6640625" style="246" customWidth="1"/>
    <col min="41" max="41" width="5.6640625" style="246" customWidth="1"/>
    <col min="42" max="42" width="7.33203125" style="246" customWidth="1"/>
    <col min="43" max="43" width="1.6640625" style="246" customWidth="1"/>
    <col min="44" max="44" width="7.33203125" style="246" customWidth="1"/>
    <col min="45" max="45" width="5.88671875" style="246" customWidth="1"/>
    <col min="46" max="46" width="1.5546875" style="246" customWidth="1"/>
    <col min="47" max="47" width="5.88671875" style="246" customWidth="1"/>
    <col min="48" max="48" width="5.6640625" style="246" customWidth="1"/>
    <col min="49" max="49" width="1.6640625" style="246" customWidth="1"/>
    <col min="50" max="50" width="5.6640625" style="246" customWidth="1"/>
    <col min="51" max="51" width="7.6640625" style="246" customWidth="1"/>
    <col min="52" max="52" width="10.88671875" style="246" customWidth="1"/>
    <col min="53" max="53" width="27.6640625" style="246" customWidth="1"/>
    <col min="54" max="59" width="5.6640625" style="246" customWidth="1"/>
    <col min="60" max="60" width="8.6640625" style="246" customWidth="1"/>
    <col min="61" max="61" width="27.6640625" style="246" customWidth="1"/>
    <col min="62" max="67" width="5.6640625" style="246" customWidth="1"/>
    <col min="68" max="68" width="8.6640625" style="246" customWidth="1"/>
    <col min="69" max="69" width="27.6640625" style="246" customWidth="1"/>
    <col min="70" max="75" width="5.6640625" style="246" customWidth="1"/>
    <col min="76" max="76" width="8.6640625" style="284" customWidth="1"/>
    <col min="77" max="77" width="27.6640625" style="284" customWidth="1"/>
    <col min="78" max="83" width="5.6640625" style="284" customWidth="1"/>
    <col min="84" max="84" width="8.6640625" style="285" customWidth="1"/>
    <col min="85" max="85" width="27.6640625" style="284" customWidth="1"/>
    <col min="86" max="90" width="5.6640625" style="284" customWidth="1"/>
    <col min="91" max="92" width="5.6640625" style="246" customWidth="1"/>
    <col min="93" max="16384" width="11.44140625" style="246"/>
  </cols>
  <sheetData>
    <row r="1" spans="1:92" s="366" customFormat="1" ht="15" customHeight="1" x14ac:dyDescent="0.25"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305"/>
    </row>
    <row r="2" spans="1:92" ht="31.8" x14ac:dyDescent="0.25">
      <c r="A2" s="29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584" t="s">
        <v>95</v>
      </c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584"/>
      <c r="AF2" s="584"/>
      <c r="AG2" s="584"/>
      <c r="AH2" s="584"/>
      <c r="AI2" s="584"/>
      <c r="AJ2" s="584"/>
      <c r="AK2" s="584"/>
      <c r="AL2" s="584"/>
      <c r="AM2" s="584"/>
      <c r="AN2" s="584"/>
      <c r="AO2" s="584"/>
      <c r="AP2" s="584"/>
      <c r="AQ2" s="584"/>
      <c r="AR2" s="584"/>
      <c r="AS2" s="584"/>
      <c r="AT2" s="584"/>
      <c r="AU2" s="584"/>
      <c r="AV2" s="584"/>
      <c r="AW2" s="584"/>
      <c r="AX2" s="584"/>
      <c r="AY2" s="584"/>
      <c r="AZ2" s="584"/>
      <c r="BA2" s="312"/>
      <c r="BB2" s="313"/>
      <c r="BC2" s="313"/>
      <c r="BD2" s="313"/>
      <c r="BE2" s="313"/>
      <c r="BF2" s="313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  <c r="BW2" s="369"/>
      <c r="BX2" s="369"/>
      <c r="BY2" s="369"/>
      <c r="BZ2" s="369"/>
      <c r="CA2" s="369"/>
      <c r="CB2" s="369"/>
      <c r="CC2" s="369"/>
      <c r="CD2" s="369"/>
      <c r="CE2" s="369"/>
      <c r="CF2" s="369"/>
      <c r="CG2" s="369"/>
      <c r="CH2" s="369"/>
      <c r="CI2" s="369"/>
      <c r="CJ2" s="369"/>
      <c r="CK2" s="369"/>
      <c r="CL2" s="369"/>
      <c r="CM2" s="308"/>
      <c r="CN2" s="309"/>
    </row>
    <row r="3" spans="1:92" ht="19.95" customHeight="1" x14ac:dyDescent="0.25">
      <c r="A3" s="29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19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13"/>
      <c r="BB3" s="313"/>
      <c r="BC3" s="313"/>
      <c r="BD3" s="313"/>
      <c r="BE3" s="313"/>
      <c r="BF3" s="313"/>
      <c r="BG3" s="369"/>
      <c r="BH3" s="369"/>
      <c r="BI3" s="369"/>
      <c r="BJ3" s="369"/>
      <c r="BK3" s="369"/>
      <c r="BL3" s="369"/>
      <c r="BM3" s="369"/>
      <c r="BN3" s="369"/>
      <c r="BO3" s="369"/>
      <c r="BP3" s="369"/>
      <c r="BQ3" s="369"/>
      <c r="BR3" s="369"/>
      <c r="BS3" s="369"/>
      <c r="BT3" s="369"/>
      <c r="BU3" s="369"/>
      <c r="BV3" s="369"/>
      <c r="BW3" s="369"/>
      <c r="BX3" s="369"/>
      <c r="BY3" s="369"/>
      <c r="BZ3" s="369"/>
      <c r="CA3" s="369"/>
      <c r="CB3" s="369"/>
      <c r="CC3" s="369"/>
      <c r="CD3" s="369"/>
      <c r="CE3" s="369"/>
      <c r="CF3" s="369"/>
      <c r="CG3" s="369"/>
      <c r="CH3" s="369"/>
      <c r="CI3" s="369"/>
      <c r="CJ3" s="369"/>
      <c r="CK3" s="369"/>
      <c r="CL3" s="369"/>
      <c r="CM3" s="308"/>
      <c r="CN3" s="309"/>
    </row>
    <row r="4" spans="1:92" ht="34.950000000000003" customHeight="1" x14ac:dyDescent="0.25">
      <c r="A4" s="29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70"/>
      <c r="M4" s="370"/>
      <c r="N4" s="370"/>
      <c r="O4" s="370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13"/>
      <c r="BB4" s="313"/>
      <c r="BC4" s="313"/>
      <c r="BD4" s="313"/>
      <c r="BE4" s="313"/>
      <c r="BF4" s="313"/>
      <c r="BG4" s="369"/>
      <c r="BH4" s="369"/>
      <c r="BI4" s="369"/>
      <c r="BJ4" s="369"/>
      <c r="BK4" s="369"/>
      <c r="BL4" s="369"/>
      <c r="BM4" s="369"/>
      <c r="BN4" s="369"/>
      <c r="BO4" s="369"/>
      <c r="BP4" s="369"/>
      <c r="BQ4" s="369"/>
      <c r="BR4" s="369"/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08"/>
      <c r="CN4" s="309"/>
    </row>
    <row r="5" spans="1:92" ht="34.950000000000003" customHeight="1" x14ac:dyDescent="0.25">
      <c r="A5" s="298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71"/>
      <c r="M5" s="371"/>
      <c r="N5" s="371"/>
      <c r="O5" s="371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469"/>
      <c r="BB5" s="469"/>
      <c r="BC5" s="469"/>
      <c r="BD5" s="469"/>
      <c r="BE5" s="469"/>
      <c r="BF5" s="469"/>
      <c r="BG5" s="374"/>
      <c r="BH5" s="374"/>
      <c r="BI5" s="374"/>
      <c r="BJ5" s="374"/>
      <c r="BK5" s="374"/>
      <c r="BL5" s="374"/>
      <c r="BM5" s="374"/>
      <c r="BN5" s="374"/>
      <c r="BO5" s="374"/>
      <c r="BP5" s="374"/>
      <c r="BQ5" s="374"/>
      <c r="BR5" s="374"/>
      <c r="BS5" s="374"/>
      <c r="BT5" s="374"/>
      <c r="BU5" s="374"/>
      <c r="BV5" s="374"/>
      <c r="BW5" s="374"/>
      <c r="BX5" s="374"/>
      <c r="BY5" s="374"/>
      <c r="BZ5" s="374"/>
      <c r="CA5" s="374"/>
      <c r="CB5" s="374"/>
      <c r="CC5" s="374"/>
      <c r="CD5" s="374"/>
      <c r="CE5" s="374"/>
      <c r="CF5" s="374"/>
      <c r="CG5" s="374"/>
      <c r="CH5" s="374"/>
      <c r="CI5" s="374"/>
      <c r="CJ5" s="374"/>
      <c r="CK5" s="374"/>
      <c r="CL5" s="374"/>
      <c r="CM5" s="374"/>
      <c r="CN5" s="309"/>
    </row>
    <row r="6" spans="1:92" s="247" customFormat="1" ht="34.950000000000003" customHeight="1" thickBot="1" x14ac:dyDescent="0.3">
      <c r="A6" s="301"/>
      <c r="B6" s="319"/>
      <c r="C6" s="319"/>
      <c r="D6" s="319"/>
      <c r="E6" s="319"/>
      <c r="F6" s="319"/>
      <c r="G6" s="319"/>
      <c r="H6" s="319"/>
      <c r="I6" s="319"/>
      <c r="J6" s="319"/>
      <c r="K6" s="367"/>
      <c r="L6" s="590">
        <f>$L$21</f>
        <v>1</v>
      </c>
      <c r="M6" s="590"/>
      <c r="N6" s="590"/>
      <c r="O6" s="590">
        <f>$L$22</f>
        <v>2</v>
      </c>
      <c r="P6" s="590"/>
      <c r="Q6" s="590"/>
      <c r="R6" s="590">
        <f>$L$24</f>
        <v>3</v>
      </c>
      <c r="S6" s="590"/>
      <c r="T6" s="590"/>
      <c r="U6" s="590">
        <f>$L$25</f>
        <v>4</v>
      </c>
      <c r="V6" s="590"/>
      <c r="W6" s="590"/>
      <c r="X6" s="590">
        <f>$L$27</f>
        <v>5</v>
      </c>
      <c r="Y6" s="590"/>
      <c r="Z6" s="590"/>
      <c r="AA6" s="591">
        <f>$L$28</f>
        <v>6</v>
      </c>
      <c r="AB6" s="591"/>
      <c r="AC6" s="591"/>
      <c r="AD6" s="592">
        <f>$L$30</f>
        <v>7</v>
      </c>
      <c r="AE6" s="592"/>
      <c r="AF6" s="592"/>
      <c r="AG6" s="592">
        <f>$L$31</f>
        <v>8</v>
      </c>
      <c r="AH6" s="592"/>
      <c r="AI6" s="592"/>
      <c r="AJ6" s="592">
        <f>$L$33</f>
        <v>9</v>
      </c>
      <c r="AK6" s="592"/>
      <c r="AL6" s="592"/>
      <c r="AM6" s="592">
        <f>$L$34</f>
        <v>10</v>
      </c>
      <c r="AN6" s="592"/>
      <c r="AO6" s="592"/>
      <c r="AP6" s="372"/>
      <c r="AQ6" s="372"/>
      <c r="AR6" s="372"/>
      <c r="AS6" s="372"/>
      <c r="AT6" s="372"/>
      <c r="AU6" s="319"/>
      <c r="AV6" s="308"/>
      <c r="AW6" s="308"/>
      <c r="AX6" s="308"/>
      <c r="AY6" s="308"/>
      <c r="AZ6" s="373"/>
      <c r="BA6" s="470" t="s">
        <v>41</v>
      </c>
      <c r="BB6" s="593" t="s">
        <v>1</v>
      </c>
      <c r="BC6" s="593" t="s">
        <v>2</v>
      </c>
      <c r="BD6" s="593" t="s">
        <v>3</v>
      </c>
      <c r="BE6" s="593" t="s">
        <v>39</v>
      </c>
      <c r="BF6" s="593" t="s">
        <v>40</v>
      </c>
      <c r="BG6" s="593" t="s">
        <v>4</v>
      </c>
      <c r="BH6" s="375"/>
      <c r="BI6" s="470" t="s">
        <v>42</v>
      </c>
      <c r="BJ6" s="593" t="s">
        <v>1</v>
      </c>
      <c r="BK6" s="593" t="s">
        <v>2</v>
      </c>
      <c r="BL6" s="593" t="s">
        <v>3</v>
      </c>
      <c r="BM6" s="593" t="s">
        <v>39</v>
      </c>
      <c r="BN6" s="593" t="s">
        <v>40</v>
      </c>
      <c r="BO6" s="593" t="s">
        <v>4</v>
      </c>
      <c r="BP6" s="374"/>
      <c r="BQ6" s="470" t="s">
        <v>43</v>
      </c>
      <c r="BR6" s="593" t="s">
        <v>1</v>
      </c>
      <c r="BS6" s="593" t="s">
        <v>2</v>
      </c>
      <c r="BT6" s="593" t="s">
        <v>3</v>
      </c>
      <c r="BU6" s="593" t="s">
        <v>39</v>
      </c>
      <c r="BV6" s="593" t="s">
        <v>40</v>
      </c>
      <c r="BW6" s="593" t="s">
        <v>4</v>
      </c>
      <c r="BX6" s="375"/>
      <c r="BY6" s="470" t="s">
        <v>44</v>
      </c>
      <c r="BZ6" s="593" t="s">
        <v>1</v>
      </c>
      <c r="CA6" s="593" t="s">
        <v>2</v>
      </c>
      <c r="CB6" s="593" t="s">
        <v>3</v>
      </c>
      <c r="CC6" s="593" t="s">
        <v>39</v>
      </c>
      <c r="CD6" s="593" t="s">
        <v>40</v>
      </c>
      <c r="CE6" s="593" t="s">
        <v>4</v>
      </c>
      <c r="CF6" s="375"/>
      <c r="CG6" s="470" t="s">
        <v>45</v>
      </c>
      <c r="CH6" s="593" t="s">
        <v>1</v>
      </c>
      <c r="CI6" s="593" t="s">
        <v>2</v>
      </c>
      <c r="CJ6" s="593" t="s">
        <v>3</v>
      </c>
      <c r="CK6" s="593" t="s">
        <v>39</v>
      </c>
      <c r="CL6" s="593" t="s">
        <v>40</v>
      </c>
      <c r="CM6" s="593" t="s">
        <v>4</v>
      </c>
      <c r="CN6" s="320"/>
    </row>
    <row r="7" spans="1:92" s="247" customFormat="1" ht="34.950000000000003" customHeight="1" thickBot="1" x14ac:dyDescent="0.3">
      <c r="A7" s="301"/>
      <c r="B7" s="319"/>
      <c r="C7" s="319"/>
      <c r="D7" s="319"/>
      <c r="E7" s="319"/>
      <c r="F7" s="319"/>
      <c r="G7" s="319"/>
      <c r="H7" s="319"/>
      <c r="I7" s="319"/>
      <c r="J7" s="319"/>
      <c r="K7" s="308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1"/>
      <c r="AB7" s="591"/>
      <c r="AC7" s="591"/>
      <c r="AD7" s="592"/>
      <c r="AE7" s="592"/>
      <c r="AF7" s="592"/>
      <c r="AG7" s="592"/>
      <c r="AH7" s="592"/>
      <c r="AI7" s="592"/>
      <c r="AJ7" s="592"/>
      <c r="AK7" s="592"/>
      <c r="AL7" s="592"/>
      <c r="AM7" s="592"/>
      <c r="AN7" s="592"/>
      <c r="AO7" s="592"/>
      <c r="AP7" s="372"/>
      <c r="AQ7" s="372"/>
      <c r="AR7" s="372"/>
      <c r="AS7" s="372"/>
      <c r="AT7" s="372"/>
      <c r="AU7" s="319"/>
      <c r="AV7" s="319"/>
      <c r="AW7" s="319"/>
      <c r="AX7" s="319"/>
      <c r="AY7" s="319"/>
      <c r="AZ7" s="373"/>
      <c r="BA7" s="374"/>
      <c r="BB7" s="503"/>
      <c r="BC7" s="503"/>
      <c r="BD7" s="503"/>
      <c r="BE7" s="503"/>
      <c r="BF7" s="503"/>
      <c r="BG7" s="503"/>
      <c r="BH7" s="375"/>
      <c r="BI7" s="375"/>
      <c r="BJ7" s="503"/>
      <c r="BK7" s="503"/>
      <c r="BL7" s="503"/>
      <c r="BM7" s="503"/>
      <c r="BN7" s="503"/>
      <c r="BO7" s="503"/>
      <c r="BP7" s="375"/>
      <c r="BQ7" s="375"/>
      <c r="BR7" s="503"/>
      <c r="BS7" s="503"/>
      <c r="BT7" s="503"/>
      <c r="BU7" s="503"/>
      <c r="BV7" s="503"/>
      <c r="BW7" s="503"/>
      <c r="BX7" s="375"/>
      <c r="BY7" s="375"/>
      <c r="BZ7" s="503"/>
      <c r="CA7" s="503"/>
      <c r="CB7" s="503"/>
      <c r="CC7" s="503"/>
      <c r="CD7" s="503"/>
      <c r="CE7" s="503"/>
      <c r="CF7" s="375"/>
      <c r="CG7" s="375"/>
      <c r="CH7" s="503"/>
      <c r="CI7" s="503"/>
      <c r="CJ7" s="503"/>
      <c r="CK7" s="503"/>
      <c r="CL7" s="503"/>
      <c r="CM7" s="503"/>
      <c r="CN7" s="320"/>
    </row>
    <row r="8" spans="1:92" s="247" customFormat="1" ht="34.950000000000003" customHeight="1" thickBot="1" x14ac:dyDescent="0.3">
      <c r="A8" s="301"/>
      <c r="B8" s="368" t="s">
        <v>5</v>
      </c>
      <c r="C8" s="368"/>
      <c r="D8" s="368"/>
      <c r="E8" s="368"/>
      <c r="F8" s="368"/>
      <c r="G8" s="368"/>
      <c r="H8" s="368"/>
      <c r="I8" s="368"/>
      <c r="J8" s="368"/>
      <c r="K8" s="308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1"/>
      <c r="AB8" s="591"/>
      <c r="AC8" s="591"/>
      <c r="AD8" s="592"/>
      <c r="AE8" s="592"/>
      <c r="AF8" s="592"/>
      <c r="AG8" s="592"/>
      <c r="AH8" s="592"/>
      <c r="AI8" s="592"/>
      <c r="AJ8" s="592"/>
      <c r="AK8" s="592"/>
      <c r="AL8" s="592"/>
      <c r="AM8" s="592"/>
      <c r="AN8" s="592"/>
      <c r="AO8" s="592"/>
      <c r="AP8" s="596" t="s">
        <v>89</v>
      </c>
      <c r="AQ8" s="596"/>
      <c r="AR8" s="596"/>
      <c r="AS8" s="597" t="s">
        <v>4</v>
      </c>
      <c r="AT8" s="597"/>
      <c r="AU8" s="597" t="s">
        <v>90</v>
      </c>
      <c r="AV8" s="582" t="s">
        <v>22</v>
      </c>
      <c r="AW8" s="582"/>
      <c r="AX8" s="582"/>
      <c r="AY8" s="116" t="s">
        <v>8</v>
      </c>
      <c r="AZ8" s="308"/>
      <c r="BA8" s="286">
        <f>$L$21</f>
        <v>1</v>
      </c>
      <c r="BB8" s="474"/>
      <c r="BC8" s="474"/>
      <c r="BD8" s="474"/>
      <c r="BE8" s="474"/>
      <c r="BF8" s="474"/>
      <c r="BG8" s="6">
        <f>IF(BB8&gt;BB9,1,0)+IF(BC8&gt;BC9,1,0)+IF(BD8&gt;BD9,1,0)+IF(BE8&gt;BE9,1,0)+IF(BF8&gt;BF9,1,0)</f>
        <v>0</v>
      </c>
      <c r="BH8" s="349"/>
      <c r="BI8" s="286">
        <f>$L$24</f>
        <v>3</v>
      </c>
      <c r="BJ8" s="474"/>
      <c r="BK8" s="474"/>
      <c r="BL8" s="474"/>
      <c r="BM8" s="474"/>
      <c r="BN8" s="474"/>
      <c r="BO8" s="6">
        <f>IF(BJ8&gt;BJ9,1,0)+IF(BK8&gt;BK9,1,0)+IF(BL8&gt;BL9,1,0)+IF(BM8&gt;BM9,1,0)+IF(BN8&gt;BN9,1,0)</f>
        <v>0</v>
      </c>
      <c r="BP8" s="348"/>
      <c r="BQ8" s="286">
        <f>$L$24</f>
        <v>3</v>
      </c>
      <c r="BR8" s="474"/>
      <c r="BS8" s="474"/>
      <c r="BT8" s="474"/>
      <c r="BU8" s="474"/>
      <c r="BV8" s="474"/>
      <c r="BW8" s="6">
        <f>IF(BR8&gt;BR9,1,0)+IF(BS8&gt;BS9,1,0)+IF(BT8&gt;BT9,1,0)+IF(BU8&gt;BU9,1,0)+IF(BV8&gt;BV9,1,0)</f>
        <v>0</v>
      </c>
      <c r="BX8" s="348"/>
      <c r="BY8" s="286">
        <f>$L$22</f>
        <v>2</v>
      </c>
      <c r="BZ8" s="474"/>
      <c r="CA8" s="474"/>
      <c r="CB8" s="474"/>
      <c r="CC8" s="474"/>
      <c r="CD8" s="474"/>
      <c r="CE8" s="6">
        <f>IF(BZ8&gt;BZ9,1,0)+IF(CA8&gt;CA9,1,0)+IF(CB8&gt;CB9,1,0)+IF(CC8&gt;CC9,1,0)+IF(CD8&gt;CD9,1,0)</f>
        <v>0</v>
      </c>
      <c r="CF8" s="388"/>
      <c r="CG8" s="288">
        <f>$L$28</f>
        <v>6</v>
      </c>
      <c r="CH8" s="474"/>
      <c r="CI8" s="474"/>
      <c r="CJ8" s="474"/>
      <c r="CK8" s="474"/>
      <c r="CL8" s="474"/>
      <c r="CM8" s="6">
        <f>IF(CH8&gt;CH9,1,0)+IF(CI8&gt;CI9,1,0)+IF(CJ8&gt;CJ9,1,0)+IF(CK8&gt;CK9,1,0)+IF(CL8&gt;CL9,1,0)</f>
        <v>0</v>
      </c>
      <c r="CN8" s="320"/>
    </row>
    <row r="9" spans="1:92" s="247" customFormat="1" ht="34.950000000000003" customHeight="1" thickTop="1" thickBot="1" x14ac:dyDescent="0.3">
      <c r="A9" s="301"/>
      <c r="B9" s="290">
        <f t="shared" ref="B9:B18" si="0">IF(K9="","-",RANK(G9,$G$9:$G$18,0)+RANK(F9,$F$9:$F$18,0)%+RANK(E9,$E$9:$E$18,0)%%+ROW()%%%)</f>
        <v>1.0101089999999999</v>
      </c>
      <c r="C9" s="291">
        <f t="shared" ref="C9:C18" si="1">IF(B9="","",RANK(B9,$B$9:$B$18,1))</f>
        <v>1</v>
      </c>
      <c r="D9" s="208">
        <f>$L$21</f>
        <v>1</v>
      </c>
      <c r="E9" s="248">
        <f>SUM(AP9-AR9)</f>
        <v>0</v>
      </c>
      <c r="F9" s="248">
        <f>SUM(AS9-AU9)</f>
        <v>0</v>
      </c>
      <c r="G9" s="227">
        <f t="shared" ref="G9:G18" si="2">SUM(AV9-AX9)</f>
        <v>0</v>
      </c>
      <c r="H9" s="209">
        <f>SMALL($B$9:$B$18,1)</f>
        <v>1.0101089999999999</v>
      </c>
      <c r="I9" s="210">
        <f t="shared" ref="I9:I18" si="3">IF(H9="","",RANK(H9,$H$9:$H$18,1))</f>
        <v>1</v>
      </c>
      <c r="J9" s="249">
        <f t="shared" ref="J9:J18" si="4">INDEX($D$9:$D$18,MATCH(H9,$B$9:$B$18,0),1)</f>
        <v>1</v>
      </c>
      <c r="K9" s="117">
        <f>$L$21</f>
        <v>1</v>
      </c>
      <c r="L9" s="250"/>
      <c r="M9" s="251"/>
      <c r="N9" s="252"/>
      <c r="O9" s="131" t="str">
        <f>IF($BW$14+$BW$15&gt;0,$BW$14,"")</f>
        <v/>
      </c>
      <c r="P9" s="132" t="s">
        <v>9</v>
      </c>
      <c r="Q9" s="253" t="str">
        <f>IF($BW$14+$BW$15&gt;0,$BW$15,"")</f>
        <v/>
      </c>
      <c r="R9" s="131" t="str">
        <f>IF($BO$33+$BO$34&gt;0,$BO$33,"")</f>
        <v/>
      </c>
      <c r="S9" s="132" t="s">
        <v>9</v>
      </c>
      <c r="T9" s="253" t="str">
        <f>IF($BO$33+$BO$34&gt;0,$BO$34,"")</f>
        <v/>
      </c>
      <c r="U9" s="131" t="str">
        <f>IF($CM$11+$CM$12&gt;0,$CM$11,"")</f>
        <v/>
      </c>
      <c r="V9" s="140" t="s">
        <v>9</v>
      </c>
      <c r="W9" s="253" t="str">
        <f>IF($CM$11+$CM$12&gt;0,$CM$12,"")</f>
        <v/>
      </c>
      <c r="X9" s="131" t="str">
        <f>IF($CE$36+$CE$37&gt;0,$CE$36,"")</f>
        <v/>
      </c>
      <c r="Y9" s="140" t="s">
        <v>9</v>
      </c>
      <c r="Z9" s="253" t="str">
        <f>IF($CE$36+$CE$37&gt;0,$CE$37,"")</f>
        <v/>
      </c>
      <c r="AA9" s="131" t="str">
        <f>IF($BO$20+$BO$21&gt;0,$BO$20,"")</f>
        <v/>
      </c>
      <c r="AB9" s="140" t="s">
        <v>9</v>
      </c>
      <c r="AC9" s="253" t="str">
        <f>IF($BO$20+$BO$21&gt;0,$BO$21,"")</f>
        <v/>
      </c>
      <c r="AD9" s="131" t="str">
        <f>IF($CE$11+$CE$12&gt;0,$CE$11,"")</f>
        <v/>
      </c>
      <c r="AE9" s="132" t="s">
        <v>9</v>
      </c>
      <c r="AF9" s="253" t="str">
        <f>IF($CE$11+$CE$12&gt;0,$CE$12,"")</f>
        <v/>
      </c>
      <c r="AG9" s="131" t="str">
        <f>IF($BG$33+$BG$34&gt;0,$BG$33,"")</f>
        <v/>
      </c>
      <c r="AH9" s="132" t="s">
        <v>9</v>
      </c>
      <c r="AI9" s="253" t="str">
        <f>IF($BG$33+$BG$34&gt;0,$BG$34,"")</f>
        <v/>
      </c>
      <c r="AJ9" s="131" t="str">
        <f>IF($BW$30+$BW$31&gt;0,$BW$30,"")</f>
        <v/>
      </c>
      <c r="AK9" s="132" t="s">
        <v>9</v>
      </c>
      <c r="AL9" s="253" t="str">
        <f>IF($BW$30+$BW$31&gt;0,$BW$31,"")</f>
        <v/>
      </c>
      <c r="AM9" s="131" t="str">
        <f>IF($BG$8+$BG$9&gt;0,$BG$8,"")</f>
        <v/>
      </c>
      <c r="AN9" s="132" t="s">
        <v>9</v>
      </c>
      <c r="AO9" s="145" t="str">
        <f>IF($BG$8+$BG$9&gt;0,$BG$9,"")</f>
        <v/>
      </c>
      <c r="AP9" s="254">
        <f>SUM($BB$8:$BF$8,$BB$33:$BF$33,$BJ$20:$BN$20,$BJ$33:$BN$33,$BR$14:$BV$14,$BR$30:$BV$30,$BZ$11:$CD$11,$BZ$36:$CD$36,$CH$11:$CL$11)</f>
        <v>0</v>
      </c>
      <c r="AQ9" s="255" t="s">
        <v>9</v>
      </c>
      <c r="AR9" s="255">
        <f>SUM($BB$9:$BF$9,$BB$34:$BF$34,$BJ$21:$BN$21,$BJ$34:$BN$34,$BR$15:$BV$15,$BR$31:$BV$31,$BZ$12:$CD$12,$BZ$37:$CD$37,$CH$12:$CL$12)</f>
        <v>0</v>
      </c>
      <c r="AS9" s="256">
        <f t="shared" ref="AS9:AS18" si="5">SUM(L9,O9,R9,U9,X9,AA9,AD9,AG9,AJ9,AM9)</f>
        <v>0</v>
      </c>
      <c r="AT9" s="257" t="s">
        <v>9</v>
      </c>
      <c r="AU9" s="258">
        <f t="shared" ref="AU9:AU18" si="6">SUM(N9,Q9,T9,W9,Z9,AC9,AF9,AI9,AL9,AO9)</f>
        <v>0</v>
      </c>
      <c r="AV9" s="178">
        <f>IF(L9&gt;N9,1,0)+IF(O9&gt;Q9,1,0)+IF(R9&gt;T9,1,0)+IF(U9&gt;W9,1,0)+IF(X9&gt;Z9,1,0)+IF(AA9&gt;AC9,1,0)+IF(AD9&gt;AF9,1,0)+IF(AG9&gt;AI9,1,0)+IF(AJ9&gt;AL9,1,0)+IF(AM9&gt;AO9,1,0)</f>
        <v>0</v>
      </c>
      <c r="AW9" s="179" t="s">
        <v>9</v>
      </c>
      <c r="AX9" s="180">
        <f>IF(N9&gt;L9,1,0)+IF(Q9&gt;O9,1,0)+IF(T9&gt;R9,1,0)+IF(W9&gt;U9,1,0)+IF(Z9&gt;X9,1,0)+IF(AC9&gt;AA9,1,0)+IF(AF9&gt;AD9,1,0)+IF(AI9&gt;AG9,1,0)+IF(AL9&gt;AJ9,1,0)+IF(AO9&gt;AM9,1,0)</f>
        <v>0</v>
      </c>
      <c r="AY9" s="259">
        <f t="shared" ref="AY9:AY18" si="7">IF(B9="","",RANK(B9,$B$9:$B$18,1))</f>
        <v>1</v>
      </c>
      <c r="AZ9" s="373"/>
      <c r="BA9" s="287">
        <f>$L$34</f>
        <v>10</v>
      </c>
      <c r="BB9" s="475"/>
      <c r="BC9" s="475"/>
      <c r="BD9" s="475"/>
      <c r="BE9" s="475"/>
      <c r="BF9" s="475"/>
      <c r="BG9" s="9">
        <f>IF(BB9&gt;BB8,1,0)+IF(BC9&gt;BC8,1,0)+IF(BD9&gt;BD8,1,0)+IF(BE9&gt;BE8,1,0)+IF(BF9&gt;BF8,1,0)</f>
        <v>0</v>
      </c>
      <c r="BH9" s="349"/>
      <c r="BI9" s="287">
        <f>$L$25</f>
        <v>4</v>
      </c>
      <c r="BJ9" s="475"/>
      <c r="BK9" s="475"/>
      <c r="BL9" s="475"/>
      <c r="BM9" s="475"/>
      <c r="BN9" s="475"/>
      <c r="BO9" s="9">
        <f>IF(BJ9&gt;BJ8,1,0)+IF(BK9&gt;BK8,1,0)+IF(BL9&gt;BL8,1,0)+IF(BM9&gt;BM8,1,0)+IF(BN9&gt;BN8,1,0)</f>
        <v>0</v>
      </c>
      <c r="BP9" s="348"/>
      <c r="BQ9" s="287">
        <f>$L$33</f>
        <v>9</v>
      </c>
      <c r="BR9" s="475"/>
      <c r="BS9" s="475"/>
      <c r="BT9" s="475"/>
      <c r="BU9" s="475"/>
      <c r="BV9" s="475"/>
      <c r="BW9" s="9">
        <f>IF(BR9&gt;BR8,1,0)+IF(BS9&gt;BS8,1,0)+IF(BT9&gt;BT8,1,0)+IF(BU9&gt;BU8,1,0)+IF(BV9&gt;BV8,1,0)</f>
        <v>0</v>
      </c>
      <c r="BX9" s="348"/>
      <c r="BY9" s="287">
        <f>$L$28</f>
        <v>6</v>
      </c>
      <c r="BZ9" s="475"/>
      <c r="CA9" s="475"/>
      <c r="CB9" s="475"/>
      <c r="CC9" s="475"/>
      <c r="CD9" s="475"/>
      <c r="CE9" s="9">
        <f>IF(BZ9&gt;BZ8,1,0)+IF(CA9&gt;CA8,1,0)+IF(CB9&gt;CB8,1,0)+IF(CC9&gt;CC8,1,0)+IF(CD9&gt;CD8,1,0)</f>
        <v>0</v>
      </c>
      <c r="CF9" s="388"/>
      <c r="CG9" s="287">
        <f>$L$31</f>
        <v>8</v>
      </c>
      <c r="CH9" s="475"/>
      <c r="CI9" s="475"/>
      <c r="CJ9" s="475"/>
      <c r="CK9" s="475"/>
      <c r="CL9" s="475"/>
      <c r="CM9" s="9">
        <f>IF(CH9&gt;CH8,1,0)+IF(CI9&gt;CI8,1,0)+IF(CJ9&gt;CJ8,1,0)+IF(CK9&gt;CK8,1,0)+IF(CL9&gt;CL8,1,0)</f>
        <v>0</v>
      </c>
      <c r="CN9" s="320"/>
    </row>
    <row r="10" spans="1:92" s="247" customFormat="1" ht="34.950000000000003" customHeight="1" x14ac:dyDescent="0.3">
      <c r="A10" s="301"/>
      <c r="B10" s="290">
        <f t="shared" si="0"/>
        <v>1.0101100000000001</v>
      </c>
      <c r="C10" s="291">
        <f t="shared" si="1"/>
        <v>2</v>
      </c>
      <c r="D10" s="208">
        <f>$L$22</f>
        <v>2</v>
      </c>
      <c r="E10" s="248">
        <f t="shared" ref="E10:E18" si="8">SUM(AP10-AR10)</f>
        <v>0</v>
      </c>
      <c r="F10" s="248">
        <f t="shared" ref="F10:F18" si="9">SUM(AS10-AU10)</f>
        <v>0</v>
      </c>
      <c r="G10" s="227">
        <f t="shared" si="2"/>
        <v>0</v>
      </c>
      <c r="H10" s="209">
        <f>SMALL($B$9:$B$18,2)</f>
        <v>1.0101100000000001</v>
      </c>
      <c r="I10" s="210">
        <f t="shared" si="3"/>
        <v>2</v>
      </c>
      <c r="J10" s="249">
        <f t="shared" si="4"/>
        <v>2</v>
      </c>
      <c r="K10" s="117">
        <f>$L$22</f>
        <v>2</v>
      </c>
      <c r="L10" s="125" t="str">
        <f>IF($BW$14+$BW$15&gt;0,$BW$15,"")</f>
        <v/>
      </c>
      <c r="M10" s="126" t="s">
        <v>9</v>
      </c>
      <c r="N10" s="127" t="str">
        <f>IF($BW$14+$BW$15&gt;0,$BW$14,"")</f>
        <v/>
      </c>
      <c r="O10" s="260"/>
      <c r="P10" s="261"/>
      <c r="Q10" s="262"/>
      <c r="R10" s="137" t="str">
        <f>IF($CM$14+$CM$15&gt;0,$CM$14,"")</f>
        <v/>
      </c>
      <c r="S10" s="126" t="s">
        <v>9</v>
      </c>
      <c r="T10" s="263" t="str">
        <f>IF($CM$14+$CM$15&gt;0,$CM$15,"")</f>
        <v/>
      </c>
      <c r="U10" s="137" t="str">
        <f>IF($CE$33+$CE$34&gt;0,$CE$33,"")</f>
        <v/>
      </c>
      <c r="V10" s="139" t="s">
        <v>9</v>
      </c>
      <c r="W10" s="263" t="str">
        <f>IF($CE$33+$CE$34&gt;0,$CE$34,"")</f>
        <v/>
      </c>
      <c r="X10" s="137" t="str">
        <f>IF($BO$11+$BO$12&gt;0,$BO$11,"")</f>
        <v/>
      </c>
      <c r="Y10" s="126" t="s">
        <v>9</v>
      </c>
      <c r="Z10" s="263" t="str">
        <f>IF($BO$11+$BO$12&gt;0,$BO$12,"")</f>
        <v/>
      </c>
      <c r="AA10" s="137" t="str">
        <f>IF($CE$8+$CE$9&gt;0,$CE$8,"")</f>
        <v/>
      </c>
      <c r="AB10" s="139" t="s">
        <v>9</v>
      </c>
      <c r="AC10" s="263" t="str">
        <f>IF($CE$8+$CE$9&gt;0,$CE$9,"")</f>
        <v/>
      </c>
      <c r="AD10" s="137" t="str">
        <f>IF($BG$24+$BG$25&gt;0,$BG$24,"")</f>
        <v/>
      </c>
      <c r="AE10" s="126" t="s">
        <v>9</v>
      </c>
      <c r="AF10" s="263" t="str">
        <f>IF($BG$24+$BG$25&gt;0,$BG$25,"")</f>
        <v/>
      </c>
      <c r="AG10" s="137" t="str">
        <f>IF($BW$27+$BW$28&gt;0,$BW$27,"")</f>
        <v/>
      </c>
      <c r="AH10" s="126" t="s">
        <v>9</v>
      </c>
      <c r="AI10" s="263" t="str">
        <f>IF($BW$27+$BW$28&gt;0,$BW$28,"")</f>
        <v/>
      </c>
      <c r="AJ10" s="137" t="str">
        <f>IF($BG$17+$BG$18&gt;0,$BG$17,"")</f>
        <v/>
      </c>
      <c r="AK10" s="126" t="s">
        <v>9</v>
      </c>
      <c r="AL10" s="263" t="str">
        <f>IF($BG$17+$BG$18&gt;0,$BG$18,"")</f>
        <v/>
      </c>
      <c r="AM10" s="137" t="str">
        <f>IF($BO$36+$BO$37&gt;0,$BO$36,"")</f>
        <v/>
      </c>
      <c r="AN10" s="126" t="s">
        <v>9</v>
      </c>
      <c r="AO10" s="139" t="str">
        <f>IF($BO$36+$BO$37&gt;0,$BO$37,"")</f>
        <v/>
      </c>
      <c r="AP10" s="264">
        <f>SUM($BB$17:$BF$17,$BB$24:$BF$24,$BJ$11:$BN$11,$BJ$36:$BN$36,$BR$15:$BV$15,$BR$27:$BV$27,$BZ$8:$CD$8,$BZ$33:$CD$33,$CH$14:$CL$14)</f>
        <v>0</v>
      </c>
      <c r="AQ10" s="265" t="s">
        <v>9</v>
      </c>
      <c r="AR10" s="265">
        <f>SUM($BB$18:$BF$18,$BB$25:$BF$25,$BJ$12:$BN$12,$BJ$37:$BN$37,$BR$14:$BV$14,$BR$28:$BV$28,$BZ$9:$CD$9,$BZ$34:$CD$34,$CH$15:$CL$15)</f>
        <v>0</v>
      </c>
      <c r="AS10" s="266">
        <f t="shared" si="5"/>
        <v>0</v>
      </c>
      <c r="AT10" s="267" t="s">
        <v>9</v>
      </c>
      <c r="AU10" s="268">
        <f t="shared" si="6"/>
        <v>0</v>
      </c>
      <c r="AV10" s="181">
        <f t="shared" ref="AV10:AV18" si="10">IF(L10&gt;N10,1,0)+IF(O10&gt;Q10,1,0)+IF(R10&gt;T10,1,0)+IF(U10&gt;W10,1,0)+IF(X10&gt;Z10,1,0)+IF(AA10&gt;AC10,1,0)+IF(AD10&gt;AF10,1,0)+IF(AG10&gt;AI10,1,0)+IF(AJ10&gt;AL10,1,0)+IF(AM10&gt;AO10,1,0)</f>
        <v>0</v>
      </c>
      <c r="AW10" s="219" t="s">
        <v>9</v>
      </c>
      <c r="AX10" s="182">
        <f t="shared" ref="AX10:AX18" si="11">IF(N10&gt;L10,1,0)+IF(Q10&gt;O10,1,0)+IF(T10&gt;R10,1,0)+IF(W10&gt;U10,1,0)+IF(Z10&gt;X10,1,0)+IF(AC10&gt;AA10,1,0)+IF(AF10&gt;AD10,1,0)+IF(AI10&gt;AG10,1,0)+IF(AL10&gt;AJ10,1,0)+IF(AO10&gt;AM10,1,0)</f>
        <v>0</v>
      </c>
      <c r="AY10" s="269">
        <f t="shared" si="7"/>
        <v>2</v>
      </c>
      <c r="AZ10" s="319"/>
      <c r="BA10" s="351"/>
      <c r="BB10" s="458"/>
      <c r="BC10" s="458"/>
      <c r="BD10" s="458"/>
      <c r="BE10" s="458"/>
      <c r="BF10" s="458"/>
      <c r="BG10" s="351"/>
      <c r="BH10" s="351"/>
      <c r="BI10" s="351"/>
      <c r="BJ10" s="458"/>
      <c r="BK10" s="458"/>
      <c r="BL10" s="458"/>
      <c r="BM10" s="458"/>
      <c r="BN10" s="458"/>
      <c r="BO10" s="351"/>
      <c r="BP10" s="351"/>
      <c r="BQ10" s="351"/>
      <c r="BR10" s="458"/>
      <c r="BS10" s="458"/>
      <c r="BT10" s="458"/>
      <c r="BU10" s="458"/>
      <c r="BV10" s="458"/>
      <c r="BW10" s="351"/>
      <c r="BX10" s="351"/>
      <c r="BY10" s="351"/>
      <c r="BZ10" s="458"/>
      <c r="CA10" s="458"/>
      <c r="CB10" s="458"/>
      <c r="CC10" s="458"/>
      <c r="CD10" s="458"/>
      <c r="CE10" s="351"/>
      <c r="CF10" s="351"/>
      <c r="CG10" s="351"/>
      <c r="CH10" s="458"/>
      <c r="CI10" s="458"/>
      <c r="CJ10" s="458"/>
      <c r="CK10" s="458"/>
      <c r="CL10" s="458"/>
      <c r="CM10" s="349"/>
      <c r="CN10" s="320"/>
    </row>
    <row r="11" spans="1:92" s="247" customFormat="1" ht="34.950000000000003" customHeight="1" x14ac:dyDescent="0.25">
      <c r="A11" s="301"/>
      <c r="B11" s="290">
        <f t="shared" si="0"/>
        <v>1.010111</v>
      </c>
      <c r="C11" s="291">
        <f t="shared" si="1"/>
        <v>3</v>
      </c>
      <c r="D11" s="208">
        <f>$L$24</f>
        <v>3</v>
      </c>
      <c r="E11" s="248">
        <f t="shared" si="8"/>
        <v>0</v>
      </c>
      <c r="F11" s="248">
        <f t="shared" si="9"/>
        <v>0</v>
      </c>
      <c r="G11" s="227">
        <f t="shared" si="2"/>
        <v>0</v>
      </c>
      <c r="H11" s="209">
        <f>SMALL($B$9:$B$18,3)</f>
        <v>1.010111</v>
      </c>
      <c r="I11" s="210">
        <f t="shared" si="3"/>
        <v>3</v>
      </c>
      <c r="J11" s="249">
        <f t="shared" si="4"/>
        <v>3</v>
      </c>
      <c r="K11" s="117">
        <f>$L$24</f>
        <v>3</v>
      </c>
      <c r="L11" s="125" t="str">
        <f>IF($BO$33+$BO$34&gt;0,$BO$34,"")</f>
        <v/>
      </c>
      <c r="M11" s="126" t="s">
        <v>9</v>
      </c>
      <c r="N11" s="127" t="str">
        <f>IF($BO$33+$BO$34&gt;0,$BO$33,"")</f>
        <v/>
      </c>
      <c r="O11" s="137" t="str">
        <f>IF($CM$14+$CM$15&gt;0,$CM$15,"")</f>
        <v/>
      </c>
      <c r="P11" s="126" t="s">
        <v>9</v>
      </c>
      <c r="Q11" s="263" t="str">
        <f>IF($CM$14+$CM$15&gt;0,$CM$14,"")</f>
        <v/>
      </c>
      <c r="R11" s="260"/>
      <c r="S11" s="261"/>
      <c r="T11" s="262"/>
      <c r="U11" s="137" t="str">
        <f>IF($BO$8+$BO$9&gt;0,$BO$8,"")</f>
        <v/>
      </c>
      <c r="V11" s="126" t="s">
        <v>9</v>
      </c>
      <c r="W11" s="263" t="str">
        <f>IF($BO$8+$BO$9&gt;0,$BO$9,"")</f>
        <v/>
      </c>
      <c r="X11" s="137" t="str">
        <f>IF($CE$17+$CE$18&gt;0,$CE$17,"")</f>
        <v/>
      </c>
      <c r="Y11" s="126" t="s">
        <v>9</v>
      </c>
      <c r="Z11" s="263" t="str">
        <f>IF($CE$17+$CE$18&gt;0,$CE$18,"")</f>
        <v/>
      </c>
      <c r="AA11" s="137" t="str">
        <f>IF($BG$27+$BG$28&gt;0,$BG$27,"")</f>
        <v/>
      </c>
      <c r="AB11" s="139" t="s">
        <v>9</v>
      </c>
      <c r="AC11" s="263" t="str">
        <f>IF($BG$27+$BG$28&gt;0,$BG$28,"")</f>
        <v/>
      </c>
      <c r="AD11" s="137" t="str">
        <f>IF($BW$36+$BW$37&gt;0,$BW$36,"")</f>
        <v/>
      </c>
      <c r="AE11" s="126" t="s">
        <v>9</v>
      </c>
      <c r="AF11" s="263" t="str">
        <f>IF($BW$36+$BW$37&gt;0,$BW$37,"")</f>
        <v/>
      </c>
      <c r="AG11" s="137" t="str">
        <f>IF($BG$20+$BG$21&gt;0,$BG$20,"")</f>
        <v/>
      </c>
      <c r="AH11" s="126" t="s">
        <v>9</v>
      </c>
      <c r="AI11" s="263" t="str">
        <f>IF($BG$20+$BG$21&gt;0,$BG$21,"")</f>
        <v/>
      </c>
      <c r="AJ11" s="137" t="str">
        <f>IF($BW$8+$BW$9&gt;0,$BW$8,"")</f>
        <v/>
      </c>
      <c r="AK11" s="126" t="s">
        <v>9</v>
      </c>
      <c r="AL11" s="263" t="str">
        <f>IF($BW$8+$BW$9&gt;0,$BW$9,"")</f>
        <v/>
      </c>
      <c r="AM11" s="137" t="str">
        <f>IF($CE$30+$CE$31&gt;0,$CE$30,"")</f>
        <v/>
      </c>
      <c r="AN11" s="126" t="s">
        <v>9</v>
      </c>
      <c r="AO11" s="139" t="str">
        <f>IF($CE$30+$CE$31&gt;0,$CE$31,"")</f>
        <v/>
      </c>
      <c r="AP11" s="264">
        <f>SUM($BB$20:$BF$20,$BB$27:$BF$27,$BJ$8:$BN$8,$BJ$34:$BN$34,$BR$8:$BV$8,$BR$36:$BV$36,$BZ$17:$CD$17,$BZ$30:$CD$30,$CH$15:$CL$15)</f>
        <v>0</v>
      </c>
      <c r="AQ11" s="265" t="s">
        <v>9</v>
      </c>
      <c r="AR11" s="265">
        <f>SUM($BB$21:$BF$21,$BB$28:$BF$28,$BJ$9:$BN$9,$BJ$33:$BN$33,$BR$9:$BV$9,$BR$37:$BV$37,$BZ$18:$CD$18,$BZ$31:$CD$31,$CH$14:$CL$14)</f>
        <v>0</v>
      </c>
      <c r="AS11" s="266">
        <f t="shared" si="5"/>
        <v>0</v>
      </c>
      <c r="AT11" s="267" t="s">
        <v>9</v>
      </c>
      <c r="AU11" s="268">
        <f t="shared" si="6"/>
        <v>0</v>
      </c>
      <c r="AV11" s="181">
        <f t="shared" si="10"/>
        <v>0</v>
      </c>
      <c r="AW11" s="219" t="s">
        <v>9</v>
      </c>
      <c r="AX11" s="182">
        <f t="shared" si="11"/>
        <v>0</v>
      </c>
      <c r="AY11" s="269">
        <f t="shared" si="7"/>
        <v>3</v>
      </c>
      <c r="AZ11" s="373"/>
      <c r="BA11" s="286">
        <f>$L$25</f>
        <v>4</v>
      </c>
      <c r="BB11" s="474"/>
      <c r="BC11" s="474"/>
      <c r="BD11" s="474"/>
      <c r="BE11" s="474"/>
      <c r="BF11" s="474"/>
      <c r="BG11" s="6">
        <f>IF(BB11&gt;BB12,1,0)+IF(BC11&gt;BC12,1,0)+IF(BD11&gt;BD12,1,0)+IF(BE11&gt;BE12,1,0)+IF(BF11&gt;BF12,1,0)</f>
        <v>0</v>
      </c>
      <c r="BH11" s="349"/>
      <c r="BI11" s="286">
        <f>$L$22</f>
        <v>2</v>
      </c>
      <c r="BJ11" s="474"/>
      <c r="BK11" s="474"/>
      <c r="BL11" s="474"/>
      <c r="BM11" s="474"/>
      <c r="BN11" s="474"/>
      <c r="BO11" s="6">
        <f>IF(BJ11&gt;BJ12,1,0)+IF(BK11&gt;BK12,1,0)+IF(BL11&gt;BL12,1,0)+IF(BM11&gt;BM12,1,0)+IF(BN11&gt;BN12,1,0)</f>
        <v>0</v>
      </c>
      <c r="BP11" s="348"/>
      <c r="BQ11" s="286">
        <f>$L$28</f>
        <v>6</v>
      </c>
      <c r="BR11" s="474"/>
      <c r="BS11" s="474"/>
      <c r="BT11" s="474"/>
      <c r="BU11" s="474"/>
      <c r="BV11" s="474"/>
      <c r="BW11" s="6">
        <f>IF(BR11&gt;BR12,1,0)+IF(BS11&gt;BS12,1,0)+IF(BT11&gt;BT12,1,0)+IF(BU11&gt;BU12,1,0)+IF(BV11&gt;BV12,1,0)</f>
        <v>0</v>
      </c>
      <c r="BX11" s="348"/>
      <c r="BY11" s="286">
        <f>$L$21</f>
        <v>1</v>
      </c>
      <c r="BZ11" s="474"/>
      <c r="CA11" s="474"/>
      <c r="CB11" s="474"/>
      <c r="CC11" s="474"/>
      <c r="CD11" s="474"/>
      <c r="CE11" s="6">
        <f>IF(BZ11&gt;BZ12,1,0)+IF(CA11&gt;CA12,1,0)+IF(CB11&gt;CB12,1,0)+IF(CC11&gt;CC12,1,0)+IF(CD11&gt;CD12,1,0)</f>
        <v>0</v>
      </c>
      <c r="CF11" s="388"/>
      <c r="CG11" s="288">
        <f>$L$21</f>
        <v>1</v>
      </c>
      <c r="CH11" s="474"/>
      <c r="CI11" s="474"/>
      <c r="CJ11" s="474"/>
      <c r="CK11" s="474"/>
      <c r="CL11" s="474"/>
      <c r="CM11" s="6">
        <f>IF(CH11&gt;CH12,1,0)+IF(CI11&gt;CI12,1,0)+IF(CJ11&gt;CJ12,1,0)+IF(CK11&gt;CK12,1,0)+IF(CL11&gt;CL12,1,0)</f>
        <v>0</v>
      </c>
      <c r="CN11" s="320"/>
    </row>
    <row r="12" spans="1:92" s="247" customFormat="1" ht="34.950000000000003" customHeight="1" thickBot="1" x14ac:dyDescent="0.3">
      <c r="A12" s="301"/>
      <c r="B12" s="290">
        <f t="shared" si="0"/>
        <v>1.0101119999999999</v>
      </c>
      <c r="C12" s="291">
        <f t="shared" si="1"/>
        <v>4</v>
      </c>
      <c r="D12" s="208">
        <f>$L$25</f>
        <v>4</v>
      </c>
      <c r="E12" s="248">
        <f t="shared" si="8"/>
        <v>0</v>
      </c>
      <c r="F12" s="248">
        <f t="shared" si="9"/>
        <v>0</v>
      </c>
      <c r="G12" s="227">
        <f t="shared" si="2"/>
        <v>0</v>
      </c>
      <c r="H12" s="209">
        <f>SMALL($B$9:$B$18,4)</f>
        <v>1.0101119999999999</v>
      </c>
      <c r="I12" s="210">
        <f t="shared" si="3"/>
        <v>4</v>
      </c>
      <c r="J12" s="249">
        <f t="shared" si="4"/>
        <v>4</v>
      </c>
      <c r="K12" s="117">
        <f>$L$25</f>
        <v>4</v>
      </c>
      <c r="L12" s="125" t="str">
        <f>IF($CM$11+$CM$12&gt;0,$CM$12,"")</f>
        <v/>
      </c>
      <c r="M12" s="126" t="s">
        <v>9</v>
      </c>
      <c r="N12" s="127" t="str">
        <f>IF($CM$11+$CM$12&gt;0,$CM$11,"")</f>
        <v/>
      </c>
      <c r="O12" s="137" t="str">
        <f>IF($CE$33+$CE$34&gt;0,$CE$34,"")</f>
        <v/>
      </c>
      <c r="P12" s="126" t="s">
        <v>9</v>
      </c>
      <c r="Q12" s="263" t="str">
        <f>IF($CE$33+$CE$34&gt;0,$CE$33,"")</f>
        <v/>
      </c>
      <c r="R12" s="137" t="str">
        <f>IF($BO$8+$BO$9&gt;0,$BO$9,"")</f>
        <v/>
      </c>
      <c r="S12" s="126" t="s">
        <v>9</v>
      </c>
      <c r="T12" s="263" t="str">
        <f>IF($BO$8+$BO$9&gt;0,$BO$8,"")</f>
        <v/>
      </c>
      <c r="U12" s="270"/>
      <c r="V12" s="271"/>
      <c r="W12" s="272"/>
      <c r="X12" s="137" t="str">
        <f>IF($BG$30+$BG$31&gt;0,$BG$30,"")</f>
        <v/>
      </c>
      <c r="Y12" s="126" t="s">
        <v>9</v>
      </c>
      <c r="Z12" s="263" t="str">
        <f>IF($BG$30+$BG$31&gt;0,$BG$31,"")</f>
        <v/>
      </c>
      <c r="AA12" s="137" t="str">
        <f>IF($BW$33+$BW$34&gt;0,$BW$33,"")</f>
        <v/>
      </c>
      <c r="AB12" s="126" t="s">
        <v>9</v>
      </c>
      <c r="AC12" s="263" t="str">
        <f>IF($BW$33+$BW$34&gt;0,$BW$34,"")</f>
        <v/>
      </c>
      <c r="AD12" s="137" t="str">
        <f>IF($BG$11+$BG$12&gt;0,$BG$11,"")</f>
        <v/>
      </c>
      <c r="AE12" s="126" t="s">
        <v>9</v>
      </c>
      <c r="AF12" s="263" t="str">
        <f>IF($BG$11+$BG$12&gt;0,$BG$12,"")</f>
        <v/>
      </c>
      <c r="AG12" s="137" t="str">
        <f>IF($BW$20+$BW$21&gt;0,$BW$20,"")</f>
        <v/>
      </c>
      <c r="AH12" s="126" t="s">
        <v>9</v>
      </c>
      <c r="AI12" s="263" t="str">
        <f>IF($BW$20+$BW$21&gt;0,$BW$21,"")</f>
        <v/>
      </c>
      <c r="AJ12" s="137" t="str">
        <f>IF($BO$24+$BO$25&gt;0,$BO$24,"")</f>
        <v/>
      </c>
      <c r="AK12" s="126" t="s">
        <v>9</v>
      </c>
      <c r="AL12" s="263" t="str">
        <f>IF($BO$24+$BO$25&gt;0,$BO$25,"")</f>
        <v/>
      </c>
      <c r="AM12" s="137" t="str">
        <f>IF($CE$20+$CE$21&gt;0,$CE$20,"")</f>
        <v/>
      </c>
      <c r="AN12" s="126" t="s">
        <v>9</v>
      </c>
      <c r="AO12" s="139" t="str">
        <f>IF($CE$20+$CE$21&gt;0,$CE$21,"")</f>
        <v/>
      </c>
      <c r="AP12" s="264">
        <f>SUM($BB$11:$BF$11,$BB$30:$BF$30,$BJ$9:$BN$9,$BJ$24:$BN$24,$BR$20:$BV$20,$BR$33:$BV$33,$BZ$20:$CD$20,$BZ$34:$CD$34,$CH$12:$CL$12)</f>
        <v>0</v>
      </c>
      <c r="AQ12" s="265" t="s">
        <v>9</v>
      </c>
      <c r="AR12" s="265">
        <f>SUM($BB$12:$BF$12,$BB$31:$BF$31,$BJ$8:$BN$8,$BJ$25:$BN$25,$BR$21:$BV$21,$BR$34:$BV$34,$BZ$21:$CD$21,$BZ$33:$CD$33,$CH$11:$CL$11)</f>
        <v>0</v>
      </c>
      <c r="AS12" s="266">
        <f t="shared" si="5"/>
        <v>0</v>
      </c>
      <c r="AT12" s="267" t="s">
        <v>9</v>
      </c>
      <c r="AU12" s="268">
        <f t="shared" si="6"/>
        <v>0</v>
      </c>
      <c r="AV12" s="181">
        <f t="shared" si="10"/>
        <v>0</v>
      </c>
      <c r="AW12" s="219" t="s">
        <v>9</v>
      </c>
      <c r="AX12" s="182">
        <f t="shared" si="11"/>
        <v>0</v>
      </c>
      <c r="AY12" s="269">
        <f t="shared" si="7"/>
        <v>4</v>
      </c>
      <c r="AZ12" s="373"/>
      <c r="BA12" s="287">
        <f>$L$30</f>
        <v>7</v>
      </c>
      <c r="BB12" s="475"/>
      <c r="BC12" s="475"/>
      <c r="BD12" s="475"/>
      <c r="BE12" s="475"/>
      <c r="BF12" s="475"/>
      <c r="BG12" s="9">
        <f>IF(BB12&gt;BB11,1,0)+IF(BC12&gt;BC11,1,0)+IF(BD12&gt;BD11,1,0)+IF(BE12&gt;BE11,1,0)+IF(BF12&gt;BF11,1,0)</f>
        <v>0</v>
      </c>
      <c r="BH12" s="349"/>
      <c r="BI12" s="287">
        <f>$L$27</f>
        <v>5</v>
      </c>
      <c r="BJ12" s="475"/>
      <c r="BK12" s="475"/>
      <c r="BL12" s="475"/>
      <c r="BM12" s="475"/>
      <c r="BN12" s="475"/>
      <c r="BO12" s="9">
        <f>IF(BJ12&gt;BJ11,1,0)+IF(BK12&gt;BK11,1,0)+IF(BL12&gt;BL11,1,0)+IF(BM12&gt;BM11,1,0)+IF(BN12&gt;BN11,1,0)</f>
        <v>0</v>
      </c>
      <c r="BP12" s="348"/>
      <c r="BQ12" s="287">
        <f>$L$34</f>
        <v>10</v>
      </c>
      <c r="BR12" s="475"/>
      <c r="BS12" s="475"/>
      <c r="BT12" s="475"/>
      <c r="BU12" s="475"/>
      <c r="BV12" s="475"/>
      <c r="BW12" s="9">
        <f>IF(BR12&gt;BR11,1,0)+IF(BS12&gt;BS11,1,0)+IF(BT12&gt;BT11,1,0)+IF(BU12&gt;BU11,1,0)+IF(BV12&gt;BV11,1,0)</f>
        <v>0</v>
      </c>
      <c r="BX12" s="348"/>
      <c r="BY12" s="289">
        <f>$L$30</f>
        <v>7</v>
      </c>
      <c r="BZ12" s="475"/>
      <c r="CA12" s="475"/>
      <c r="CB12" s="475"/>
      <c r="CC12" s="475"/>
      <c r="CD12" s="475"/>
      <c r="CE12" s="9">
        <f>IF(BZ12&gt;BZ11,1,0)+IF(CA12&gt;CA11,1,0)+IF(CB12&gt;CB11,1,0)+IF(CC12&gt;CC11,1,0)+IF(CD12&gt;CD11,1,0)</f>
        <v>0</v>
      </c>
      <c r="CF12" s="388"/>
      <c r="CG12" s="287">
        <f>$L$25</f>
        <v>4</v>
      </c>
      <c r="CH12" s="475"/>
      <c r="CI12" s="475"/>
      <c r="CJ12" s="475"/>
      <c r="CK12" s="475"/>
      <c r="CL12" s="475"/>
      <c r="CM12" s="9">
        <f>IF(CH12&gt;CH11,1,0)+IF(CI12&gt;CI11,1,0)+IF(CJ12&gt;CJ11,1,0)+IF(CK12&gt;CK11,1,0)+IF(CL12&gt;CL11,1,0)</f>
        <v>0</v>
      </c>
      <c r="CN12" s="320"/>
    </row>
    <row r="13" spans="1:92" s="247" customFormat="1" ht="34.950000000000003" customHeight="1" x14ac:dyDescent="0.25">
      <c r="A13" s="301"/>
      <c r="B13" s="290">
        <f t="shared" si="0"/>
        <v>1.010113</v>
      </c>
      <c r="C13" s="291">
        <f t="shared" si="1"/>
        <v>5</v>
      </c>
      <c r="D13" s="208">
        <f>$L$27</f>
        <v>5</v>
      </c>
      <c r="E13" s="248">
        <f t="shared" si="8"/>
        <v>0</v>
      </c>
      <c r="F13" s="248">
        <f t="shared" si="9"/>
        <v>0</v>
      </c>
      <c r="G13" s="227">
        <f t="shared" si="2"/>
        <v>0</v>
      </c>
      <c r="H13" s="209">
        <f>SMALL($B$9:$B$18,5)</f>
        <v>1.010113</v>
      </c>
      <c r="I13" s="210">
        <f t="shared" si="3"/>
        <v>5</v>
      </c>
      <c r="J13" s="249">
        <f t="shared" si="4"/>
        <v>5</v>
      </c>
      <c r="K13" s="117">
        <f>$L$27</f>
        <v>5</v>
      </c>
      <c r="L13" s="125" t="str">
        <f>IF($CE$36+$CE$37&gt;0,$CE$37,"")</f>
        <v/>
      </c>
      <c r="M13" s="126" t="s">
        <v>9</v>
      </c>
      <c r="N13" s="127" t="str">
        <f>IF($CE$36+$CE$37&gt;0,$CE$36,"")</f>
        <v/>
      </c>
      <c r="O13" s="137" t="str">
        <f>IF($BO$11+$BO$12&gt;0,$BO$12,"")</f>
        <v/>
      </c>
      <c r="P13" s="126" t="s">
        <v>9</v>
      </c>
      <c r="Q13" s="263" t="str">
        <f>IF($BO$11+$BO$12&gt;0,$BO$11,"")</f>
        <v/>
      </c>
      <c r="R13" s="137" t="str">
        <f>IF($CE$17+$CE$18&gt;0,$CE$18,"")</f>
        <v/>
      </c>
      <c r="S13" s="126" t="s">
        <v>9</v>
      </c>
      <c r="T13" s="263" t="str">
        <f>IF($CE$17+$CE$18&gt;0,$CE$17,"")</f>
        <v/>
      </c>
      <c r="U13" s="137" t="str">
        <f>IF($BG$30+$BG$31&gt;0,$BG$31,"")</f>
        <v/>
      </c>
      <c r="V13" s="126" t="s">
        <v>9</v>
      </c>
      <c r="W13" s="263" t="str">
        <f>IF($BG$30+$BG$31&gt;0,$BG$30,"")</f>
        <v/>
      </c>
      <c r="X13" s="270"/>
      <c r="Y13" s="261"/>
      <c r="Z13" s="272"/>
      <c r="AA13" s="137" t="str">
        <f>IF($BG$14+$BG$15&gt;0,$BG$14,"")</f>
        <v/>
      </c>
      <c r="AB13" s="139" t="s">
        <v>9</v>
      </c>
      <c r="AC13" s="263" t="str">
        <f>IF($BG$14+$BG$15&gt;0,$BG$15,"")</f>
        <v/>
      </c>
      <c r="AD13" s="137" t="str">
        <f>IF($BW$17+$BW$18&gt;0,$BW$17,"")</f>
        <v/>
      </c>
      <c r="AE13" s="126" t="s">
        <v>9</v>
      </c>
      <c r="AF13" s="263" t="str">
        <f>IF($BW$17+$BW$18&gt;0,$BW$18,"")</f>
        <v/>
      </c>
      <c r="AG13" s="137" t="str">
        <f>IF($BO$27+$BO$28&gt;0,$BO$27,"")</f>
        <v/>
      </c>
      <c r="AH13" s="126" t="s">
        <v>9</v>
      </c>
      <c r="AI13" s="263" t="str">
        <f>IF($BO$27+$BO$28&gt;0,$BO$28,"")</f>
        <v/>
      </c>
      <c r="AJ13" s="137" t="str">
        <f>IF($CM$20+$CM$21&gt;0,$CM$20,"")</f>
        <v/>
      </c>
      <c r="AK13" s="126" t="s">
        <v>9</v>
      </c>
      <c r="AL13" s="263" t="str">
        <f>IF($CM$20+$CM$21&gt;0,$CM$21,"")</f>
        <v/>
      </c>
      <c r="AM13" s="137" t="str">
        <f>IF($BW$24+$BW$25&gt;0,$BW$24,"")</f>
        <v/>
      </c>
      <c r="AN13" s="126" t="s">
        <v>9</v>
      </c>
      <c r="AO13" s="139" t="str">
        <f>IF($BW$24+$BW$25&gt;0,$BW$25,"")</f>
        <v/>
      </c>
      <c r="AP13" s="264">
        <f>SUM($BB$14:$BF$14,$BB$31:$BF$31,$BJ$12:$BN$12,$BJ$27:$BN$27,$BR$17:$BV$17,$BR$24:$BV$24,$BZ$18:$CD$18,$BZ$37:$CD$37,$CH$20:$CL$20)</f>
        <v>0</v>
      </c>
      <c r="AQ13" s="265" t="s">
        <v>9</v>
      </c>
      <c r="AR13" s="265">
        <f>SUM($BB$15:$BF$15,$BB$30:$BF$30,$BJ$11:$BN$11,$BJ$28:$BN$28,$BR$18:$BV$18,$BR$25:$BV$25,$BZ$17:$CD$17,$BZ$36:$CD$36,$CH$21:$CL$21)</f>
        <v>0</v>
      </c>
      <c r="AS13" s="266">
        <f t="shared" si="5"/>
        <v>0</v>
      </c>
      <c r="AT13" s="267" t="s">
        <v>9</v>
      </c>
      <c r="AU13" s="268">
        <f t="shared" si="6"/>
        <v>0</v>
      </c>
      <c r="AV13" s="181">
        <f t="shared" si="10"/>
        <v>0</v>
      </c>
      <c r="AW13" s="219" t="s">
        <v>9</v>
      </c>
      <c r="AX13" s="182">
        <f t="shared" si="11"/>
        <v>0</v>
      </c>
      <c r="AY13" s="269">
        <f t="shared" si="7"/>
        <v>5</v>
      </c>
      <c r="AZ13" s="373"/>
      <c r="BA13" s="391"/>
      <c r="BB13" s="476"/>
      <c r="BC13" s="476"/>
      <c r="BD13" s="476"/>
      <c r="BE13" s="476"/>
      <c r="BF13" s="476"/>
      <c r="BG13" s="352"/>
      <c r="BH13" s="352"/>
      <c r="BI13" s="352"/>
      <c r="BJ13" s="352"/>
      <c r="BK13" s="352"/>
      <c r="BL13" s="352"/>
      <c r="BM13" s="352"/>
      <c r="BN13" s="352"/>
      <c r="BO13" s="352"/>
      <c r="BP13" s="352"/>
      <c r="BQ13" s="352"/>
      <c r="BR13" s="352"/>
      <c r="BS13" s="352"/>
      <c r="BT13" s="352"/>
      <c r="BU13" s="352"/>
      <c r="BV13" s="352"/>
      <c r="BW13" s="352"/>
      <c r="BX13" s="352"/>
      <c r="BY13" s="352"/>
      <c r="BZ13" s="352"/>
      <c r="CA13" s="352"/>
      <c r="CB13" s="352"/>
      <c r="CC13" s="352"/>
      <c r="CD13" s="352"/>
      <c r="CE13" s="352"/>
      <c r="CF13" s="352"/>
      <c r="CG13" s="352"/>
      <c r="CH13" s="352"/>
      <c r="CI13" s="352"/>
      <c r="CJ13" s="352"/>
      <c r="CK13" s="352"/>
      <c r="CL13" s="352"/>
      <c r="CM13" s="349"/>
      <c r="CN13" s="320"/>
    </row>
    <row r="14" spans="1:92" s="247" customFormat="1" ht="34.950000000000003" customHeight="1" x14ac:dyDescent="0.25">
      <c r="A14" s="301"/>
      <c r="B14" s="290">
        <f t="shared" si="0"/>
        <v>1.010114</v>
      </c>
      <c r="C14" s="291">
        <f t="shared" si="1"/>
        <v>6</v>
      </c>
      <c r="D14" s="208">
        <f>$L$28</f>
        <v>6</v>
      </c>
      <c r="E14" s="248">
        <f t="shared" si="8"/>
        <v>0</v>
      </c>
      <c r="F14" s="248">
        <f t="shared" si="9"/>
        <v>0</v>
      </c>
      <c r="G14" s="227">
        <f t="shared" si="2"/>
        <v>0</v>
      </c>
      <c r="H14" s="209">
        <f>SMALL($B$9:$B$18,6)</f>
        <v>1.010114</v>
      </c>
      <c r="I14" s="210">
        <f t="shared" si="3"/>
        <v>6</v>
      </c>
      <c r="J14" s="249">
        <f t="shared" si="4"/>
        <v>6</v>
      </c>
      <c r="K14" s="117">
        <f>$L$28</f>
        <v>6</v>
      </c>
      <c r="L14" s="125" t="str">
        <f>IF($BO$20+$BO$21&gt;0,$BO$21,"")</f>
        <v/>
      </c>
      <c r="M14" s="126" t="s">
        <v>9</v>
      </c>
      <c r="N14" s="127" t="str">
        <f>IF($BO$20+$BO$21&gt;0,$BO$20,"")</f>
        <v/>
      </c>
      <c r="O14" s="137" t="str">
        <f>IF($CE$8+$CE$9&gt;0,$CE$9,"")</f>
        <v/>
      </c>
      <c r="P14" s="126" t="s">
        <v>9</v>
      </c>
      <c r="Q14" s="263" t="str">
        <f>IF($CE$8+$CE$9&gt;0,$CE$8,"")</f>
        <v/>
      </c>
      <c r="R14" s="137" t="str">
        <f>IF($BG$27+$BG$28&gt;0,$BG$28,"")</f>
        <v/>
      </c>
      <c r="S14" s="126" t="s">
        <v>9</v>
      </c>
      <c r="T14" s="263" t="str">
        <f>IF($BG$27+$BG$28&gt;0,$BG$27,"")</f>
        <v/>
      </c>
      <c r="U14" s="137" t="str">
        <f>IF($BW$33+$BW$34&gt;0,$BW$34,"")</f>
        <v/>
      </c>
      <c r="V14" s="126" t="s">
        <v>9</v>
      </c>
      <c r="W14" s="263" t="str">
        <f>IF($BW$33+$BW$34&gt;0,$BW$33,"")</f>
        <v/>
      </c>
      <c r="X14" s="137" t="str">
        <f>IF($BG$14+$BG$15&gt;0,$BG$15,"")</f>
        <v/>
      </c>
      <c r="Y14" s="126" t="s">
        <v>9</v>
      </c>
      <c r="Z14" s="263" t="str">
        <f>IF($BG$14+$BG$15&gt;0,$BG$14,"")</f>
        <v/>
      </c>
      <c r="AA14" s="270"/>
      <c r="AB14" s="271"/>
      <c r="AC14" s="272"/>
      <c r="AD14" s="137" t="str">
        <f>IF($BO$30+$BO$31&gt;0,$BO$30,"")</f>
        <v/>
      </c>
      <c r="AE14" s="126" t="s">
        <v>9</v>
      </c>
      <c r="AF14" s="263" t="str">
        <f>IF($BO$30+$BO$31&gt;0,$BO$31,"")</f>
        <v/>
      </c>
      <c r="AG14" s="137" t="str">
        <f>IF($CM$8+$CM$9&gt;0,$CM$8,"")</f>
        <v/>
      </c>
      <c r="AH14" s="126" t="s">
        <v>9</v>
      </c>
      <c r="AI14" s="263" t="str">
        <f>IF($CM$8+$CM$9&gt;0,$CM$9,"")</f>
        <v/>
      </c>
      <c r="AJ14" s="137" t="str">
        <f>IF($CE$27+$CE$28&gt;0,$CE$27,"")</f>
        <v/>
      </c>
      <c r="AK14" s="126" t="s">
        <v>9</v>
      </c>
      <c r="AL14" s="263" t="str">
        <f>IF($CE$27+$CE$28&gt;0,$CE$28,"")</f>
        <v/>
      </c>
      <c r="AM14" s="137" t="str">
        <f>IF($BW$11+$BW$12&gt;0,$BW$11,"")</f>
        <v/>
      </c>
      <c r="AN14" s="126" t="s">
        <v>9</v>
      </c>
      <c r="AO14" s="139" t="str">
        <f>IF($BW$11+$BW$12&gt;0,$BW$12,"")</f>
        <v/>
      </c>
      <c r="AP14" s="264">
        <f>SUM($BB$15:$BF$15,$BB$28:$BF$28,$BJ$21:$BN$21,$BJ$30:$BN$30,$BR$11:$BV$11,$BR$34:$BV$34,$BZ$9:$CD$9,$BZ$27:$CD$27,$CH$8:$CL$8)</f>
        <v>0</v>
      </c>
      <c r="AQ14" s="265" t="s">
        <v>9</v>
      </c>
      <c r="AR14" s="265">
        <f>SUM($BB$14:$BF$14,$BB$27:$BF$27,$BJ$20:$BN$20,$BJ$31:$BN$31,$BR$12:$BV$12,$BR$33:$BV$33,$BZ$8:$CD$8,$BZ$28:$CD$28,$CH$9:$CL$9)</f>
        <v>0</v>
      </c>
      <c r="AS14" s="266">
        <f t="shared" si="5"/>
        <v>0</v>
      </c>
      <c r="AT14" s="267" t="s">
        <v>9</v>
      </c>
      <c r="AU14" s="268">
        <f t="shared" si="6"/>
        <v>0</v>
      </c>
      <c r="AV14" s="181">
        <f t="shared" si="10"/>
        <v>0</v>
      </c>
      <c r="AW14" s="219" t="s">
        <v>9</v>
      </c>
      <c r="AX14" s="182">
        <f t="shared" si="11"/>
        <v>0</v>
      </c>
      <c r="AY14" s="269">
        <f t="shared" si="7"/>
        <v>6</v>
      </c>
      <c r="AZ14" s="373"/>
      <c r="BA14" s="286">
        <f>$L$27</f>
        <v>5</v>
      </c>
      <c r="BB14" s="474"/>
      <c r="BC14" s="474"/>
      <c r="BD14" s="474"/>
      <c r="BE14" s="474"/>
      <c r="BF14" s="474"/>
      <c r="BG14" s="6">
        <f>IF(BB14&gt;BB15,1,0)+IF(BC14&gt;BC15,1,0)+IF(BD14&gt;BD15,1,0)+IF(BE14&gt;BE15,1,0)+IF(BF14&gt;BF15,1,0)</f>
        <v>0</v>
      </c>
      <c r="BH14" s="349"/>
      <c r="BI14" s="286">
        <f>$L$31</f>
        <v>8</v>
      </c>
      <c r="BJ14" s="474"/>
      <c r="BK14" s="474"/>
      <c r="BL14" s="474"/>
      <c r="BM14" s="474"/>
      <c r="BN14" s="474"/>
      <c r="BO14" s="6">
        <f>IF(BJ14&gt;BJ15,1,0)+IF(BK14&gt;BK15,1,0)+IF(BL14&gt;BL15,1,0)+IF(BM14&gt;BM15,1,0)+IF(BN14&gt;BN15,1,0)</f>
        <v>0</v>
      </c>
      <c r="BP14" s="348"/>
      <c r="BQ14" s="286">
        <f>$L$21</f>
        <v>1</v>
      </c>
      <c r="BR14" s="474"/>
      <c r="BS14" s="474"/>
      <c r="BT14" s="474"/>
      <c r="BU14" s="474"/>
      <c r="BV14" s="474"/>
      <c r="BW14" s="6">
        <f>IF(BR14&gt;BR15,1,0)+IF(BS14&gt;BS15,1,0)+IF(BT14&gt;BT15,1,0)+IF(BU14&gt;BU15,1,0)+IF(BV14&gt;BV15,1,0)</f>
        <v>0</v>
      </c>
      <c r="BX14" s="348"/>
      <c r="BY14" s="288">
        <f>$L$31</f>
        <v>8</v>
      </c>
      <c r="BZ14" s="474"/>
      <c r="CA14" s="474"/>
      <c r="CB14" s="474"/>
      <c r="CC14" s="474"/>
      <c r="CD14" s="474"/>
      <c r="CE14" s="6">
        <f>IF(BZ14&gt;BZ15,1,0)+IF(CA14&gt;CA15,1,0)+IF(CB14&gt;CB15,1,0)+IF(CC14&gt;CC15,1,0)+IF(CD14&gt;CD15,1,0)</f>
        <v>0</v>
      </c>
      <c r="CF14" s="388"/>
      <c r="CG14" s="288">
        <f>$L$22</f>
        <v>2</v>
      </c>
      <c r="CH14" s="474"/>
      <c r="CI14" s="474"/>
      <c r="CJ14" s="474"/>
      <c r="CK14" s="474"/>
      <c r="CL14" s="474"/>
      <c r="CM14" s="6">
        <f>IF(CH14&gt;CH15,1,0)+IF(CI14&gt;CI15,1,0)+IF(CJ14&gt;CJ15,1,0)+IF(CK14&gt;CK15,1,0)+IF(CL14&gt;CL15,1,0)</f>
        <v>0</v>
      </c>
      <c r="CN14" s="320"/>
    </row>
    <row r="15" spans="1:92" s="247" customFormat="1" ht="34.950000000000003" customHeight="1" thickBot="1" x14ac:dyDescent="0.3">
      <c r="A15" s="301"/>
      <c r="B15" s="290">
        <f t="shared" si="0"/>
        <v>1.0101150000000001</v>
      </c>
      <c r="C15" s="291">
        <f t="shared" si="1"/>
        <v>7</v>
      </c>
      <c r="D15" s="208">
        <f>$L$30</f>
        <v>7</v>
      </c>
      <c r="E15" s="248">
        <f t="shared" si="8"/>
        <v>0</v>
      </c>
      <c r="F15" s="248">
        <f t="shared" si="9"/>
        <v>0</v>
      </c>
      <c r="G15" s="227">
        <f t="shared" si="2"/>
        <v>0</v>
      </c>
      <c r="H15" s="209">
        <f>SMALL($B$9:$B$18,7)</f>
        <v>1.0101150000000001</v>
      </c>
      <c r="I15" s="210">
        <f t="shared" si="3"/>
        <v>7</v>
      </c>
      <c r="J15" s="249">
        <f t="shared" si="4"/>
        <v>7</v>
      </c>
      <c r="K15" s="117">
        <f>$L$30</f>
        <v>7</v>
      </c>
      <c r="L15" s="125" t="str">
        <f>IF($CE$11+$CE$12&gt;0,$CE$12,"")</f>
        <v/>
      </c>
      <c r="M15" s="126" t="s">
        <v>9</v>
      </c>
      <c r="N15" s="127" t="str">
        <f>IF($CE$11+$CE$12&gt;0,$CE$11,"")</f>
        <v/>
      </c>
      <c r="O15" s="137" t="str">
        <f>IF($BG$24+$BG$25&gt;0,$BG$25,"")</f>
        <v/>
      </c>
      <c r="P15" s="126" t="s">
        <v>9</v>
      </c>
      <c r="Q15" s="263" t="str">
        <f>IF($BG$24+$BG$25&gt;0,$BG$24,"")</f>
        <v/>
      </c>
      <c r="R15" s="137" t="str">
        <f>IF($BW$36+$BW$37&gt;0,$BW$37,"")</f>
        <v/>
      </c>
      <c r="S15" s="126" t="s">
        <v>9</v>
      </c>
      <c r="T15" s="263" t="str">
        <f>IF($BW$36+$BW$37&gt;0,$BW$36,"")</f>
        <v/>
      </c>
      <c r="U15" s="137" t="str">
        <f>IF($BG$11+$BG$12&gt;0,$BG$12,"")</f>
        <v/>
      </c>
      <c r="V15" s="126" t="s">
        <v>9</v>
      </c>
      <c r="W15" s="263" t="str">
        <f>IF($BG$11+$BG$12&gt;0,$BG$11,"")</f>
        <v/>
      </c>
      <c r="X15" s="137" t="str">
        <f>IF($BW$17+$BW$18&gt;0,$BW$18,"")</f>
        <v/>
      </c>
      <c r="Y15" s="126" t="s">
        <v>9</v>
      </c>
      <c r="Z15" s="263" t="str">
        <f>IF($BW$17+$BW$18&gt;0,$BW$17,"")</f>
        <v/>
      </c>
      <c r="AA15" s="137" t="str">
        <f>IF($BO$30+$BO$31&gt;0,$BO$31,"")</f>
        <v/>
      </c>
      <c r="AB15" s="139" t="s">
        <v>9</v>
      </c>
      <c r="AC15" s="263" t="str">
        <f>IF($BO$30+$BO$31&gt;0,$BO$30,"")</f>
        <v/>
      </c>
      <c r="AD15" s="270"/>
      <c r="AE15" s="261"/>
      <c r="AF15" s="272"/>
      <c r="AG15" s="137" t="str">
        <f>IF($CE$24+$CE$25&gt;0,$CE$24,"")</f>
        <v/>
      </c>
      <c r="AH15" s="126" t="s">
        <v>9</v>
      </c>
      <c r="AI15" s="263" t="str">
        <f>IF($CE$24+$CE$25&gt;0,$CE$25,"")</f>
        <v/>
      </c>
      <c r="AJ15" s="137" t="str">
        <f>IF($BO$17+$BO$18&gt;0,$BO$17,"")</f>
        <v/>
      </c>
      <c r="AK15" s="126" t="s">
        <v>9</v>
      </c>
      <c r="AL15" s="263" t="str">
        <f>IF($BO$17+$BO$18&gt;0,$BO$18,"")</f>
        <v/>
      </c>
      <c r="AM15" s="137" t="str">
        <f>IF($CM$17+$CM$18&gt;0,$CM$17,"")</f>
        <v/>
      </c>
      <c r="AN15" s="126" t="s">
        <v>9</v>
      </c>
      <c r="AO15" s="139" t="str">
        <f>IF($CM$17+$CM$18&gt;0,$CM$18,"")</f>
        <v/>
      </c>
      <c r="AP15" s="264">
        <f>SUM($BB$12:$BF$12,$BB$25:$BF$25,$BJ$17:$BN$17,$BJ$31:$BN$31,$BR$18:$BV$18,$BR$37:$BV$37,$BZ$12:$CD$12,$BZ$24:$CD$24,$CH$17:$CL$17)</f>
        <v>0</v>
      </c>
      <c r="AQ15" s="265" t="s">
        <v>9</v>
      </c>
      <c r="AR15" s="265">
        <f>SUM($BB$11:$BF$11,$BB$24:$BF$24,$BJ$18:$BN$18,$BJ$30:$BN$30,$BR$17:$BV$17,$BR$36:$BV$36,$BZ$11:$CD$11,$BZ$25:$CD$25,$CH$18:$CL$18)</f>
        <v>0</v>
      </c>
      <c r="AS15" s="266">
        <f t="shared" si="5"/>
        <v>0</v>
      </c>
      <c r="AT15" s="267" t="s">
        <v>9</v>
      </c>
      <c r="AU15" s="268">
        <f t="shared" si="6"/>
        <v>0</v>
      </c>
      <c r="AV15" s="181">
        <f t="shared" si="10"/>
        <v>0</v>
      </c>
      <c r="AW15" s="219" t="s">
        <v>9</v>
      </c>
      <c r="AX15" s="182">
        <f t="shared" si="11"/>
        <v>0</v>
      </c>
      <c r="AY15" s="269">
        <f t="shared" si="7"/>
        <v>7</v>
      </c>
      <c r="AZ15" s="373"/>
      <c r="BA15" s="287">
        <f>$L$28</f>
        <v>6</v>
      </c>
      <c r="BB15" s="475"/>
      <c r="BC15" s="475"/>
      <c r="BD15" s="475"/>
      <c r="BE15" s="475"/>
      <c r="BF15" s="475"/>
      <c r="BG15" s="9">
        <f>IF(BB15&gt;BB14,1,0)+IF(BC15&gt;BC14,1,0)+IF(BD15&gt;BD14,1,0)+IF(BE15&gt;BE14,1,0)+IF(BF15&gt;BF14,1,0)</f>
        <v>0</v>
      </c>
      <c r="BH15" s="349"/>
      <c r="BI15" s="287">
        <f>$L$34</f>
        <v>10</v>
      </c>
      <c r="BJ15" s="475"/>
      <c r="BK15" s="475"/>
      <c r="BL15" s="475"/>
      <c r="BM15" s="475"/>
      <c r="BN15" s="475"/>
      <c r="BO15" s="9">
        <f>IF(BJ15&gt;BJ14,1,0)+IF(BK15&gt;BK14,1,0)+IF(BL15&gt;BL14,1,0)+IF(BM15&gt;BM14,1,0)+IF(BN15&gt;BN14,1,0)</f>
        <v>0</v>
      </c>
      <c r="BP15" s="348"/>
      <c r="BQ15" s="289">
        <f>$L$22</f>
        <v>2</v>
      </c>
      <c r="BR15" s="475"/>
      <c r="BS15" s="475"/>
      <c r="BT15" s="475"/>
      <c r="BU15" s="475"/>
      <c r="BV15" s="475"/>
      <c r="BW15" s="9">
        <f>IF(BR15&gt;BR14,1,0)+IF(BS15&gt;BS14,1,0)+IF(BT15&gt;BT14,1,0)+IF(BU15&gt;BU14,1,0)+IF(BV15&gt;BV14,1,0)</f>
        <v>0</v>
      </c>
      <c r="BX15" s="348"/>
      <c r="BY15" s="287">
        <f>$L$33</f>
        <v>9</v>
      </c>
      <c r="BZ15" s="475"/>
      <c r="CA15" s="475"/>
      <c r="CB15" s="475"/>
      <c r="CC15" s="475"/>
      <c r="CD15" s="475"/>
      <c r="CE15" s="9">
        <f>IF(BZ15&gt;BZ14,1,0)+IF(CA15&gt;CA14,1,0)+IF(CB15&gt;CB14,1,0)+IF(CC15&gt;CC14,1,0)+IF(CD15&gt;CD14,1,0)</f>
        <v>0</v>
      </c>
      <c r="CF15" s="388"/>
      <c r="CG15" s="287">
        <f>$L$24</f>
        <v>3</v>
      </c>
      <c r="CH15" s="475"/>
      <c r="CI15" s="475"/>
      <c r="CJ15" s="475"/>
      <c r="CK15" s="475"/>
      <c r="CL15" s="475"/>
      <c r="CM15" s="9">
        <f>IF(CH15&gt;CH14,1,0)+IF(CI15&gt;CI14,1,0)+IF(CJ15&gt;CJ14,1,0)+IF(CK15&gt;CK14,1,0)+IF(CL15&gt;CL14,1,0)</f>
        <v>0</v>
      </c>
      <c r="CN15" s="320"/>
    </row>
    <row r="16" spans="1:92" s="247" customFormat="1" ht="34.950000000000003" customHeight="1" x14ac:dyDescent="0.25">
      <c r="A16" s="301"/>
      <c r="B16" s="290">
        <f t="shared" si="0"/>
        <v>1.010116</v>
      </c>
      <c r="C16" s="291">
        <f t="shared" si="1"/>
        <v>8</v>
      </c>
      <c r="D16" s="223">
        <f>$L$31</f>
        <v>8</v>
      </c>
      <c r="E16" s="248">
        <f t="shared" si="8"/>
        <v>0</v>
      </c>
      <c r="F16" s="248">
        <f t="shared" si="9"/>
        <v>0</v>
      </c>
      <c r="G16" s="227">
        <f t="shared" si="2"/>
        <v>0</v>
      </c>
      <c r="H16" s="209">
        <f>SMALL($B$9:$B$18,8)</f>
        <v>1.010116</v>
      </c>
      <c r="I16" s="210">
        <f t="shared" si="3"/>
        <v>8</v>
      </c>
      <c r="J16" s="249">
        <f t="shared" si="4"/>
        <v>8</v>
      </c>
      <c r="K16" s="117">
        <f>$L$31</f>
        <v>8</v>
      </c>
      <c r="L16" s="125" t="str">
        <f>IF($BG$33+$BG$34&gt;0,$BG$34,"")</f>
        <v/>
      </c>
      <c r="M16" s="126" t="s">
        <v>9</v>
      </c>
      <c r="N16" s="127" t="str">
        <f>IF($BG$33+$BG$34&gt;0,$BG$33,"")</f>
        <v/>
      </c>
      <c r="O16" s="137" t="str">
        <f>IF($BW$27+$BW$28&gt;0,$BW$28,"")</f>
        <v/>
      </c>
      <c r="P16" s="126" t="s">
        <v>9</v>
      </c>
      <c r="Q16" s="263" t="str">
        <f>IF($BW$27+$BW$28&gt;0,$BW$27,"")</f>
        <v/>
      </c>
      <c r="R16" s="137" t="str">
        <f>IF($BG$20+$BG$21&gt;0,$BG$21,"")</f>
        <v/>
      </c>
      <c r="S16" s="126" t="s">
        <v>9</v>
      </c>
      <c r="T16" s="263" t="str">
        <f>IF($BG$20+$BG$21&gt;0,$BG$20,"")</f>
        <v/>
      </c>
      <c r="U16" s="137" t="str">
        <f>IF($BW$20+$BW$21&gt;0,$BW$21,"")</f>
        <v/>
      </c>
      <c r="V16" s="126" t="s">
        <v>9</v>
      </c>
      <c r="W16" s="263" t="str">
        <f>IF($BW$20+$BW$21&gt;0,$BW$20,"")</f>
        <v/>
      </c>
      <c r="X16" s="137" t="str">
        <f>IF($BO$27+$BO$28&gt;0,$BO$28,"")</f>
        <v/>
      </c>
      <c r="Y16" s="139" t="s">
        <v>9</v>
      </c>
      <c r="Z16" s="263" t="str">
        <f>IF($BO$27+$BO$28&gt;0,$BO$27,"")</f>
        <v/>
      </c>
      <c r="AA16" s="137" t="str">
        <f>IF($CM$8+$CM$9&gt;0,$CM$9,"")</f>
        <v/>
      </c>
      <c r="AB16" s="139" t="s">
        <v>9</v>
      </c>
      <c r="AC16" s="263" t="str">
        <f>IF($CM$8+$CM$9&gt;0,$CM$8,"")</f>
        <v/>
      </c>
      <c r="AD16" s="137" t="str">
        <f>IF($CE$24+$CE$25&gt;0,$CE$25,"")</f>
        <v/>
      </c>
      <c r="AE16" s="126" t="s">
        <v>9</v>
      </c>
      <c r="AF16" s="263" t="str">
        <f>IF($CE$24+$CE$25&gt;0,$CE$24,"")</f>
        <v/>
      </c>
      <c r="AG16" s="270"/>
      <c r="AH16" s="261"/>
      <c r="AI16" s="272"/>
      <c r="AJ16" s="137" t="str">
        <f>IF($CE$14+$CE$15&gt;0,$CE$14,"")</f>
        <v/>
      </c>
      <c r="AK16" s="126" t="s">
        <v>9</v>
      </c>
      <c r="AL16" s="263" t="str">
        <f>IF($CE$14+$CE$15&gt;0,$CE$15,"")</f>
        <v/>
      </c>
      <c r="AM16" s="137" t="str">
        <f>IF($BO$14+$BO$15&gt;0,$BO$14,"")</f>
        <v/>
      </c>
      <c r="AN16" s="126" t="s">
        <v>9</v>
      </c>
      <c r="AO16" s="139" t="str">
        <f>IF($BO$14+$BO$15&gt;0,$BO$15,"")</f>
        <v/>
      </c>
      <c r="AP16" s="264">
        <f>SUM($BB$21:$BF$21,$BB$34:$BF$34,$BJ$14:$BN$14,$BJ$28:$BN$28,$BR$21:$BV$21,$BR$28:$BV$28,$BZ$14:$CD$14,$BZ$25:$CD$25,$CH$9:$CL$9)</f>
        <v>0</v>
      </c>
      <c r="AQ16" s="265" t="s">
        <v>9</v>
      </c>
      <c r="AR16" s="265">
        <f>SUM($BB$20:$BF$20,$BB$33:$BF$33,$BJ$15:$BN$15,$BJ$27:$BN$27,$BR$20:$BV$20,$BR$27:$BV$27,$BZ$15:$CD$15,$BZ$24:$CD$24,$CH$8:$CL$8)</f>
        <v>0</v>
      </c>
      <c r="AS16" s="266">
        <f t="shared" si="5"/>
        <v>0</v>
      </c>
      <c r="AT16" s="267" t="s">
        <v>9</v>
      </c>
      <c r="AU16" s="268">
        <f t="shared" si="6"/>
        <v>0</v>
      </c>
      <c r="AV16" s="181">
        <f t="shared" si="10"/>
        <v>0</v>
      </c>
      <c r="AW16" s="219" t="s">
        <v>9</v>
      </c>
      <c r="AX16" s="182">
        <f t="shared" si="11"/>
        <v>0</v>
      </c>
      <c r="AY16" s="269">
        <f t="shared" si="7"/>
        <v>8</v>
      </c>
      <c r="AZ16" s="370"/>
      <c r="BA16" s="349"/>
      <c r="BB16" s="453"/>
      <c r="BC16" s="453"/>
      <c r="BD16" s="453"/>
      <c r="BE16" s="453"/>
      <c r="BF16" s="453"/>
      <c r="BG16" s="349"/>
      <c r="BH16" s="349"/>
      <c r="BI16" s="349"/>
      <c r="BJ16" s="453"/>
      <c r="BK16" s="453"/>
      <c r="BL16" s="453"/>
      <c r="BM16" s="453"/>
      <c r="BN16" s="453"/>
      <c r="BO16" s="349"/>
      <c r="BP16" s="349"/>
      <c r="BQ16" s="349"/>
      <c r="BR16" s="453"/>
      <c r="BS16" s="453"/>
      <c r="BT16" s="453"/>
      <c r="BU16" s="453"/>
      <c r="BV16" s="453"/>
      <c r="BW16" s="349"/>
      <c r="BX16" s="349"/>
      <c r="BY16" s="349"/>
      <c r="BZ16" s="453"/>
      <c r="CA16" s="453"/>
      <c r="CB16" s="453"/>
      <c r="CC16" s="453"/>
      <c r="CD16" s="453"/>
      <c r="CE16" s="349"/>
      <c r="CF16" s="349"/>
      <c r="CG16" s="349"/>
      <c r="CH16" s="453"/>
      <c r="CI16" s="453"/>
      <c r="CJ16" s="453"/>
      <c r="CK16" s="453"/>
      <c r="CL16" s="453"/>
      <c r="CM16" s="349"/>
      <c r="CN16" s="320"/>
    </row>
    <row r="17" spans="1:92" s="247" customFormat="1" ht="34.950000000000003" customHeight="1" x14ac:dyDescent="0.25">
      <c r="A17" s="301"/>
      <c r="B17" s="290">
        <f t="shared" si="0"/>
        <v>1.0101169999999999</v>
      </c>
      <c r="C17" s="291">
        <f t="shared" si="1"/>
        <v>9</v>
      </c>
      <c r="D17" s="223">
        <f>$L$33</f>
        <v>9</v>
      </c>
      <c r="E17" s="248">
        <f t="shared" si="8"/>
        <v>0</v>
      </c>
      <c r="F17" s="248">
        <f t="shared" si="9"/>
        <v>0</v>
      </c>
      <c r="G17" s="227">
        <f t="shared" si="2"/>
        <v>0</v>
      </c>
      <c r="H17" s="209">
        <f>SMALL($B$9:$B$18,9)</f>
        <v>1.0101169999999999</v>
      </c>
      <c r="I17" s="210">
        <f t="shared" si="3"/>
        <v>9</v>
      </c>
      <c r="J17" s="249">
        <f t="shared" si="4"/>
        <v>9</v>
      </c>
      <c r="K17" s="117">
        <f>$L$33</f>
        <v>9</v>
      </c>
      <c r="L17" s="125" t="str">
        <f>IF($BW$30+$BW$31&gt;0,$BW$31,"")</f>
        <v/>
      </c>
      <c r="M17" s="126" t="s">
        <v>9</v>
      </c>
      <c r="N17" s="127" t="str">
        <f>IF($BW$30+$BW$31&gt;0,$BW$30,"")</f>
        <v/>
      </c>
      <c r="O17" s="137" t="str">
        <f>IF($BG$17+$BG$18&gt;0,$BG$18,"")</f>
        <v/>
      </c>
      <c r="P17" s="126" t="s">
        <v>9</v>
      </c>
      <c r="Q17" s="263" t="str">
        <f>IF($BG$17+$BG$18&gt;0,$BG$17,"")</f>
        <v/>
      </c>
      <c r="R17" s="137" t="str">
        <f>IF($BW$8+$BW$9&gt;0,$BW$9,"")</f>
        <v/>
      </c>
      <c r="S17" s="126" t="s">
        <v>9</v>
      </c>
      <c r="T17" s="263" t="str">
        <f>IF($BW$8+$BW$9&gt;0,$BW$8,"")</f>
        <v/>
      </c>
      <c r="U17" s="137" t="str">
        <f>IF($BO$24+$BO$25&gt;0,$BO$25,"")</f>
        <v/>
      </c>
      <c r="V17" s="126" t="s">
        <v>9</v>
      </c>
      <c r="W17" s="263" t="str">
        <f>IF($BO$24+$BO$25&gt;0,$BO$24,"")</f>
        <v/>
      </c>
      <c r="X17" s="137" t="str">
        <f>IF($CM$20+$CM$21&gt;0,$CM$21,"")</f>
        <v/>
      </c>
      <c r="Y17" s="126" t="s">
        <v>9</v>
      </c>
      <c r="Z17" s="263" t="str">
        <f>IF($CM$20+$CM$21&gt;0,$CM$20,"")</f>
        <v/>
      </c>
      <c r="AA17" s="137" t="str">
        <f>IF($CE$27+$CE$28&gt;0,$CE$28,"")</f>
        <v/>
      </c>
      <c r="AB17" s="126" t="s">
        <v>9</v>
      </c>
      <c r="AC17" s="263" t="str">
        <f>IF($CE$27+$CE$28&gt;0,$CE$27,"")</f>
        <v/>
      </c>
      <c r="AD17" s="137" t="str">
        <f>IF($BO$17+$BO$18&gt;0,$BO$18,"")</f>
        <v/>
      </c>
      <c r="AE17" s="126" t="s">
        <v>9</v>
      </c>
      <c r="AF17" s="263" t="str">
        <f>IF($BO$17+$BO$18&gt;0,$BO$17,"")</f>
        <v/>
      </c>
      <c r="AG17" s="137" t="str">
        <f>IF($CE$14+$CE$15&gt;0,$CE$15,"")</f>
        <v/>
      </c>
      <c r="AH17" s="126" t="s">
        <v>9</v>
      </c>
      <c r="AI17" s="263" t="str">
        <f>IF($CE$14+$CE$15&gt;0,$CE$14,"")</f>
        <v/>
      </c>
      <c r="AJ17" s="270"/>
      <c r="AK17" s="261"/>
      <c r="AL17" s="272"/>
      <c r="AM17" s="137" t="str">
        <f>IF($BG$36+$BG$37&gt;0,$BG$36,"")</f>
        <v/>
      </c>
      <c r="AN17" s="126" t="s">
        <v>9</v>
      </c>
      <c r="AO17" s="139" t="str">
        <f>IF($BG$36+$BG$37&gt;0,$BG$37,"")</f>
        <v/>
      </c>
      <c r="AP17" s="264">
        <f>SUM($BB$18:$BF$18,$BB$36:$BF$36,$BJ$18:$BN$18,$BJ$25:$BN$25,$BR$9:$BV$9,$BR$31:$BV$31,$BZ$15:$CD$15,$BZ$28:$CD$28,$CH$21:$CL$21)</f>
        <v>0</v>
      </c>
      <c r="AQ17" s="265" t="s">
        <v>9</v>
      </c>
      <c r="AR17" s="265">
        <f>SUM($BB$17:$BF$17,$BB$37:$BF$37,$BJ$17:$BN$17,$BJ$24:$BN$24,$BR$8:$BV$8,$BR$30:$BV$30,$BZ$14:$CD$14,$BZ$27:$CD$27,$CH$20:$CL$20)</f>
        <v>0</v>
      </c>
      <c r="AS17" s="266">
        <f t="shared" si="5"/>
        <v>0</v>
      </c>
      <c r="AT17" s="267" t="s">
        <v>9</v>
      </c>
      <c r="AU17" s="268">
        <f t="shared" si="6"/>
        <v>0</v>
      </c>
      <c r="AV17" s="181">
        <f t="shared" si="10"/>
        <v>0</v>
      </c>
      <c r="AW17" s="219" t="s">
        <v>9</v>
      </c>
      <c r="AX17" s="182">
        <f t="shared" si="11"/>
        <v>0</v>
      </c>
      <c r="AY17" s="269">
        <f t="shared" si="7"/>
        <v>9</v>
      </c>
      <c r="AZ17" s="370"/>
      <c r="BA17" s="288">
        <f>$L$22</f>
        <v>2</v>
      </c>
      <c r="BB17" s="474"/>
      <c r="BC17" s="474"/>
      <c r="BD17" s="474"/>
      <c r="BE17" s="474"/>
      <c r="BF17" s="474"/>
      <c r="BG17" s="6">
        <f>IF(BB17&gt;BB18,1,0)+IF(BC17&gt;BC18,1,0)+IF(BD17&gt;BD18,1,0)+IF(BE17&gt;BE18,1,0)+IF(BF17&gt;BF18,1,0)</f>
        <v>0</v>
      </c>
      <c r="BH17" s="349"/>
      <c r="BI17" s="288">
        <f>$L$30</f>
        <v>7</v>
      </c>
      <c r="BJ17" s="474"/>
      <c r="BK17" s="474"/>
      <c r="BL17" s="474"/>
      <c r="BM17" s="474"/>
      <c r="BN17" s="474"/>
      <c r="BO17" s="6">
        <f>IF(BJ17&gt;BJ18,1,0)+IF(BK17&gt;BK18,1,0)+IF(BL17&gt;BL18,1,0)+IF(BM17&gt;BM18,1,0)+IF(BN17&gt;BN18,1,0)</f>
        <v>0</v>
      </c>
      <c r="BP17" s="349"/>
      <c r="BQ17" s="288">
        <f>$L$27</f>
        <v>5</v>
      </c>
      <c r="BR17" s="474"/>
      <c r="BS17" s="474"/>
      <c r="BT17" s="474"/>
      <c r="BU17" s="474"/>
      <c r="BV17" s="474"/>
      <c r="BW17" s="6">
        <f>IF(BR17&gt;BR18,1,0)+IF(BS17&gt;BS18,1,0)+IF(BT17&gt;BT18,1,0)+IF(BU17&gt;BU18,1,0)+IF(BV17&gt;BV18,1,0)</f>
        <v>0</v>
      </c>
      <c r="BX17" s="349"/>
      <c r="BY17" s="288">
        <f>$L$24</f>
        <v>3</v>
      </c>
      <c r="BZ17" s="474"/>
      <c r="CA17" s="474"/>
      <c r="CB17" s="474"/>
      <c r="CC17" s="474"/>
      <c r="CD17" s="474"/>
      <c r="CE17" s="6">
        <f>IF(BZ17&gt;BZ18,1,0)+IF(CA17&gt;CA18,1,0)+IF(CB17&gt;CB18,1,0)+IF(CC17&gt;CC18,1,0)+IF(CD17&gt;CD18,1,0)</f>
        <v>0</v>
      </c>
      <c r="CF17" s="349"/>
      <c r="CG17" s="288">
        <f>$L$30</f>
        <v>7</v>
      </c>
      <c r="CH17" s="474"/>
      <c r="CI17" s="474"/>
      <c r="CJ17" s="474"/>
      <c r="CK17" s="474"/>
      <c r="CL17" s="474"/>
      <c r="CM17" s="6">
        <f>IF(CH17&gt;CH18,1,0)+IF(CI17&gt;CI18,1,0)+IF(CJ17&gt;CJ18,1,0)+IF(CK17&gt;CK18,1,0)+IF(CL17&gt;CL18,1,0)</f>
        <v>0</v>
      </c>
      <c r="CN17" s="320"/>
    </row>
    <row r="18" spans="1:92" s="247" customFormat="1" ht="34.950000000000003" customHeight="1" thickBot="1" x14ac:dyDescent="0.3">
      <c r="A18" s="301"/>
      <c r="B18" s="292">
        <f t="shared" si="0"/>
        <v>1.0101180000000001</v>
      </c>
      <c r="C18" s="293">
        <f t="shared" si="1"/>
        <v>10</v>
      </c>
      <c r="D18" s="223">
        <f>$L$34</f>
        <v>10</v>
      </c>
      <c r="E18" s="248">
        <f t="shared" si="8"/>
        <v>0</v>
      </c>
      <c r="F18" s="248">
        <f t="shared" si="9"/>
        <v>0</v>
      </c>
      <c r="G18" s="227">
        <f t="shared" si="2"/>
        <v>0</v>
      </c>
      <c r="H18" s="228">
        <f>SMALL($B$9:$B$18,10)</f>
        <v>1.0101180000000001</v>
      </c>
      <c r="I18" s="210">
        <f t="shared" si="3"/>
        <v>10</v>
      </c>
      <c r="J18" s="273">
        <f t="shared" si="4"/>
        <v>10</v>
      </c>
      <c r="K18" s="117">
        <f>$L$34</f>
        <v>10</v>
      </c>
      <c r="L18" s="128" t="str">
        <f>IF($BG$8+$BG$9&gt;0,$BG$9,"")</f>
        <v/>
      </c>
      <c r="M18" s="129" t="s">
        <v>9</v>
      </c>
      <c r="N18" s="130" t="str">
        <f>IF($BG$8+$BG$9&gt;0,$BG$8,"")</f>
        <v/>
      </c>
      <c r="O18" s="138" t="str">
        <f>IF($BO$36+$BO$37&gt;0,$BO$37,"")</f>
        <v/>
      </c>
      <c r="P18" s="129" t="s">
        <v>9</v>
      </c>
      <c r="Q18" s="274" t="str">
        <f>IF($BO$36+$BO$37&gt;0,$BO$36,"")</f>
        <v/>
      </c>
      <c r="R18" s="138" t="str">
        <f>IF($CE$30+$CE$31&gt;0,$CE$31,"")</f>
        <v/>
      </c>
      <c r="S18" s="129" t="s">
        <v>9</v>
      </c>
      <c r="T18" s="274" t="str">
        <f>IF($CE$30+$CE$31&gt;0,$CE$30,"")</f>
        <v/>
      </c>
      <c r="U18" s="138" t="str">
        <f>IF($CE$20+$CE$21&gt;0,$CE$21,"")</f>
        <v/>
      </c>
      <c r="V18" s="129" t="s">
        <v>9</v>
      </c>
      <c r="W18" s="274" t="str">
        <f>IF($CE$20+$CE$21&gt;0,$CE$20,"")</f>
        <v/>
      </c>
      <c r="X18" s="138" t="str">
        <f>IF($BW$24+$BW$25&gt;0,$BW$25,"")</f>
        <v/>
      </c>
      <c r="Y18" s="129" t="s">
        <v>9</v>
      </c>
      <c r="Z18" s="274" t="str">
        <f>IF($BW$24+$BW$25&gt;0,$BW$24,"")</f>
        <v/>
      </c>
      <c r="AA18" s="138" t="str">
        <f>IF($BW$11+$BW$12&gt;0,$BW$12,"")</f>
        <v/>
      </c>
      <c r="AB18" s="129" t="s">
        <v>9</v>
      </c>
      <c r="AC18" s="274" t="str">
        <f>IF($BW$11+$BW$12&gt;0,$BW$11,"")</f>
        <v/>
      </c>
      <c r="AD18" s="138" t="str">
        <f>IF($CM$17+$CM$18&gt;0,$CM$18,"")</f>
        <v/>
      </c>
      <c r="AE18" s="129" t="s">
        <v>9</v>
      </c>
      <c r="AF18" s="274" t="str">
        <f>IF($CM$17+$CM$18&gt;0,$CM$17,"")</f>
        <v/>
      </c>
      <c r="AG18" s="138" t="str">
        <f>IF($BO$14+$BO$15&gt;0,$BO$15,"")</f>
        <v/>
      </c>
      <c r="AH18" s="129" t="s">
        <v>9</v>
      </c>
      <c r="AI18" s="274" t="str">
        <f>IF($BO$14+$BO$15&gt;0,$BO$14,"")</f>
        <v/>
      </c>
      <c r="AJ18" s="138" t="str">
        <f>IF($BG$36+$BG$37&gt;0,$BG$37,"")</f>
        <v/>
      </c>
      <c r="AK18" s="129" t="s">
        <v>9</v>
      </c>
      <c r="AL18" s="274" t="str">
        <f>IF($BG$36+$BG$37&gt;0,$BG$36,"")</f>
        <v/>
      </c>
      <c r="AM18" s="275"/>
      <c r="AN18" s="276"/>
      <c r="AO18" s="277"/>
      <c r="AP18" s="278">
        <f>SUM($BB$9:$BF$9,$BB$37:$BF$37,$BJ$15:$BN$15,$BJ$37:$BN$37,$BR$12:$BV$12,$BR$25:$BV$25,$BZ$21:$CD$21,$BZ$31:$CD$31,$CH$18:$CL$18)</f>
        <v>0</v>
      </c>
      <c r="AQ18" s="279" t="s">
        <v>9</v>
      </c>
      <c r="AR18" s="279">
        <f>SUM($BB$8:$BF$8,$BB$36:$BF$36,$BJ$14:$BN$14,$BJ$36:$BN$36,$BR$11:$BV$11,$BR$24:$BV$24,$BZ$20:$CD$20,$BZ$30:$CD$30,$CH$17:$CL$17)</f>
        <v>0</v>
      </c>
      <c r="AS18" s="280">
        <f t="shared" si="5"/>
        <v>0</v>
      </c>
      <c r="AT18" s="281" t="s">
        <v>9</v>
      </c>
      <c r="AU18" s="282">
        <f t="shared" si="6"/>
        <v>0</v>
      </c>
      <c r="AV18" s="183">
        <f t="shared" si="10"/>
        <v>0</v>
      </c>
      <c r="AW18" s="231" t="s">
        <v>9</v>
      </c>
      <c r="AX18" s="185">
        <f t="shared" si="11"/>
        <v>0</v>
      </c>
      <c r="AY18" s="283">
        <f t="shared" si="7"/>
        <v>10</v>
      </c>
      <c r="AZ18" s="370"/>
      <c r="BA18" s="287">
        <f>$L$33</f>
        <v>9</v>
      </c>
      <c r="BB18" s="475"/>
      <c r="BC18" s="475"/>
      <c r="BD18" s="475"/>
      <c r="BE18" s="475"/>
      <c r="BF18" s="475"/>
      <c r="BG18" s="9">
        <f>IF(BB18&gt;BB17,1,0)+IF(BC18&gt;BC17,1,0)+IF(BD18&gt;BD17,1,0)+IF(BE18&gt;BE17,1,0)+IF(BF18&gt;BF17,1,0)</f>
        <v>0</v>
      </c>
      <c r="BH18" s="349"/>
      <c r="BI18" s="287">
        <f>$L$33</f>
        <v>9</v>
      </c>
      <c r="BJ18" s="475"/>
      <c r="BK18" s="475"/>
      <c r="BL18" s="475"/>
      <c r="BM18" s="475"/>
      <c r="BN18" s="475"/>
      <c r="BO18" s="9">
        <f>IF(BJ18&gt;BJ17,1,0)+IF(BK18&gt;BK17,1,0)+IF(BL18&gt;BL17,1,0)+IF(BM18&gt;BM17,1,0)+IF(BN18&gt;BN17,1,0)</f>
        <v>0</v>
      </c>
      <c r="BP18" s="349"/>
      <c r="BQ18" s="287">
        <f>$L$30</f>
        <v>7</v>
      </c>
      <c r="BR18" s="475"/>
      <c r="BS18" s="475"/>
      <c r="BT18" s="475"/>
      <c r="BU18" s="475"/>
      <c r="BV18" s="475"/>
      <c r="BW18" s="9">
        <f>IF(BR18&gt;BR17,1,0)+IF(BS18&gt;BS17,1,0)+IF(BT18&gt;BT17,1,0)+IF(BU18&gt;BU17,1,0)+IF(BV18&gt;BV17,1,0)</f>
        <v>0</v>
      </c>
      <c r="BX18" s="349"/>
      <c r="BY18" s="287">
        <f>$L$27</f>
        <v>5</v>
      </c>
      <c r="BZ18" s="475"/>
      <c r="CA18" s="475"/>
      <c r="CB18" s="475"/>
      <c r="CC18" s="475"/>
      <c r="CD18" s="475"/>
      <c r="CE18" s="9">
        <f>IF(BZ18&gt;BZ17,1,0)+IF(CA18&gt;CA17,1,0)+IF(CB18&gt;CB17,1,0)+IF(CC18&gt;CC17,1,0)+IF(CD18&gt;CD17,1,0)</f>
        <v>0</v>
      </c>
      <c r="CF18" s="349"/>
      <c r="CG18" s="287">
        <f>$L$34</f>
        <v>10</v>
      </c>
      <c r="CH18" s="475"/>
      <c r="CI18" s="475"/>
      <c r="CJ18" s="475"/>
      <c r="CK18" s="475"/>
      <c r="CL18" s="475"/>
      <c r="CM18" s="9">
        <f>IF(CH18&gt;CH17,1,0)+IF(CI18&gt;CI17,1,0)+IF(CJ18&gt;CJ17,1,0)+IF(CK18&gt;CK17,1,0)+IF(CL18&gt;CL17,1,0)</f>
        <v>0</v>
      </c>
      <c r="CN18" s="320"/>
    </row>
    <row r="19" spans="1:92" s="247" customFormat="1" ht="34.950000000000003" customHeight="1" x14ac:dyDescent="0.25">
      <c r="A19" s="301"/>
      <c r="B19" s="319"/>
      <c r="C19" s="319"/>
      <c r="D19" s="319"/>
      <c r="E19" s="319"/>
      <c r="F19" s="319"/>
      <c r="G19" s="319"/>
      <c r="H19" s="319"/>
      <c r="I19" s="319"/>
      <c r="J19" s="319"/>
      <c r="K19" s="367"/>
      <c r="L19" s="383"/>
      <c r="M19" s="383"/>
      <c r="N19" s="371"/>
      <c r="O19" s="371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76"/>
      <c r="AW19" s="376"/>
      <c r="AX19" s="376"/>
      <c r="AY19" s="376"/>
      <c r="AZ19" s="373"/>
      <c r="BA19" s="390"/>
      <c r="BB19" s="477"/>
      <c r="BC19" s="477"/>
      <c r="BD19" s="477"/>
      <c r="BE19" s="477"/>
      <c r="BF19" s="477"/>
      <c r="BG19" s="390"/>
      <c r="BH19" s="349"/>
      <c r="BI19" s="349"/>
      <c r="BJ19" s="453"/>
      <c r="BK19" s="453"/>
      <c r="BL19" s="453"/>
      <c r="BM19" s="453"/>
      <c r="BN19" s="453"/>
      <c r="BO19" s="390"/>
      <c r="BP19" s="349"/>
      <c r="BQ19" s="390"/>
      <c r="BR19" s="477"/>
      <c r="BS19" s="477"/>
      <c r="BT19" s="477"/>
      <c r="BU19" s="477"/>
      <c r="BV19" s="477"/>
      <c r="BW19" s="390"/>
      <c r="BX19" s="349"/>
      <c r="BY19" s="390"/>
      <c r="BZ19" s="477"/>
      <c r="CA19" s="477"/>
      <c r="CB19" s="477"/>
      <c r="CC19" s="477"/>
      <c r="CD19" s="477"/>
      <c r="CE19" s="390"/>
      <c r="CF19" s="349"/>
      <c r="CG19" s="390"/>
      <c r="CH19" s="477"/>
      <c r="CI19" s="477"/>
      <c r="CJ19" s="477"/>
      <c r="CK19" s="477"/>
      <c r="CL19" s="477"/>
      <c r="CM19" s="390"/>
      <c r="CN19" s="320"/>
    </row>
    <row r="20" spans="1:92" s="247" customFormat="1" ht="34.950000000000003" customHeight="1" thickBot="1" x14ac:dyDescent="0.45">
      <c r="A20" s="301"/>
      <c r="B20" s="319"/>
      <c r="C20" s="319"/>
      <c r="D20" s="319"/>
      <c r="E20" s="319"/>
      <c r="F20" s="319"/>
      <c r="G20" s="319"/>
      <c r="H20" s="319"/>
      <c r="I20" s="319"/>
      <c r="J20" s="319"/>
      <c r="K20" s="308"/>
      <c r="L20" s="602" t="s">
        <v>71</v>
      </c>
      <c r="M20" s="602"/>
      <c r="N20" s="602"/>
      <c r="O20" s="602"/>
      <c r="P20" s="602"/>
      <c r="Q20" s="602"/>
      <c r="R20" s="602"/>
      <c r="S20" s="602"/>
      <c r="T20" s="602"/>
      <c r="U20" s="319"/>
      <c r="V20" s="319"/>
      <c r="W20" s="319"/>
      <c r="X20" s="319"/>
      <c r="Y20" s="319"/>
      <c r="Z20" s="319"/>
      <c r="AA20" s="319"/>
      <c r="AB20" s="319"/>
      <c r="AC20" s="319"/>
      <c r="AD20" s="602" t="s">
        <v>10</v>
      </c>
      <c r="AE20" s="602"/>
      <c r="AF20" s="602"/>
      <c r="AG20" s="602"/>
      <c r="AH20" s="602"/>
      <c r="AI20" s="602"/>
      <c r="AJ20" s="602"/>
      <c r="AK20" s="602"/>
      <c r="AL20" s="602"/>
      <c r="AM20" s="602"/>
      <c r="AN20" s="602"/>
      <c r="AO20" s="602"/>
      <c r="AP20" s="339"/>
      <c r="AQ20" s="339"/>
      <c r="AR20" s="339"/>
      <c r="AS20" s="339"/>
      <c r="AT20" s="339"/>
      <c r="AU20" s="339"/>
      <c r="AV20" s="384"/>
      <c r="AW20" s="384"/>
      <c r="AX20" s="384"/>
      <c r="AY20" s="385"/>
      <c r="AZ20" s="376"/>
      <c r="BA20" s="288">
        <f>$L$24</f>
        <v>3</v>
      </c>
      <c r="BB20" s="474"/>
      <c r="BC20" s="474"/>
      <c r="BD20" s="474"/>
      <c r="BE20" s="474"/>
      <c r="BF20" s="474"/>
      <c r="BG20" s="6">
        <f>IF(BB20&gt;BB21,1,0)+IF(BC20&gt;BC21,1,0)+IF(BD20&gt;BD21,1,0)+IF(BE20&gt;BE21,1,0)+IF(BF20&gt;BF21,1,0)</f>
        <v>0</v>
      </c>
      <c r="BH20" s="352"/>
      <c r="BI20" s="286">
        <f>$L$21</f>
        <v>1</v>
      </c>
      <c r="BJ20" s="474"/>
      <c r="BK20" s="474"/>
      <c r="BL20" s="474"/>
      <c r="BM20" s="474"/>
      <c r="BN20" s="474"/>
      <c r="BO20" s="6">
        <f>IF(BJ20&gt;BJ21,1,0)+IF(BK20&gt;BK21,1,0)+IF(BL20&gt;BL21,1,0)+IF(BM20&gt;BM21,1,0)+IF(BN20&gt;BN21,1,0)</f>
        <v>0</v>
      </c>
      <c r="BP20" s="352"/>
      <c r="BQ20" s="286">
        <f>$L$25</f>
        <v>4</v>
      </c>
      <c r="BR20" s="474"/>
      <c r="BS20" s="474"/>
      <c r="BT20" s="474"/>
      <c r="BU20" s="474"/>
      <c r="BV20" s="474"/>
      <c r="BW20" s="6">
        <f>IF(BR20&gt;BR21,1,0)+IF(BS20&gt;BS21,1,0)+IF(BT20&gt;BT21,1,0)+IF(BU20&gt;BU21,1,0)+IF(BV20&gt;BV21,1,0)</f>
        <v>0</v>
      </c>
      <c r="BX20" s="348"/>
      <c r="BY20" s="286">
        <f>$L$25</f>
        <v>4</v>
      </c>
      <c r="BZ20" s="474"/>
      <c r="CA20" s="474"/>
      <c r="CB20" s="474"/>
      <c r="CC20" s="474"/>
      <c r="CD20" s="474"/>
      <c r="CE20" s="6">
        <f>IF(BZ20&gt;BZ21,1,0)+IF(CA20&gt;CA21,1,0)+IF(CB20&gt;CB21,1,0)+IF(CC20&gt;CC21,1,0)+IF(CD20&gt;CD21,1,0)</f>
        <v>0</v>
      </c>
      <c r="CF20" s="388"/>
      <c r="CG20" s="288">
        <f>$L$27</f>
        <v>5</v>
      </c>
      <c r="CH20" s="474"/>
      <c r="CI20" s="474"/>
      <c r="CJ20" s="474"/>
      <c r="CK20" s="474"/>
      <c r="CL20" s="474"/>
      <c r="CM20" s="6">
        <f>IF(CH20&gt;CH21,1,0)+IF(CI20&gt;CI21,1,0)+IF(CJ20&gt;CJ21,1,0)+IF(CK20&gt;CK21,1,0)+IF(CL20&gt;CL21,1,0)</f>
        <v>0</v>
      </c>
      <c r="CN20" s="320"/>
    </row>
    <row r="21" spans="1:92" s="247" customFormat="1" ht="34.950000000000003" customHeight="1" thickTop="1" thickBot="1" x14ac:dyDescent="0.3">
      <c r="A21" s="301"/>
      <c r="B21" s="319"/>
      <c r="C21" s="319"/>
      <c r="D21" s="319"/>
      <c r="E21" s="319"/>
      <c r="F21" s="319"/>
      <c r="G21" s="319"/>
      <c r="H21" s="319"/>
      <c r="I21" s="319"/>
      <c r="J21" s="319"/>
      <c r="K21" s="379" t="s">
        <v>11</v>
      </c>
      <c r="L21" s="598">
        <v>1</v>
      </c>
      <c r="M21" s="599"/>
      <c r="N21" s="599"/>
      <c r="O21" s="599"/>
      <c r="P21" s="599"/>
      <c r="Q21" s="599"/>
      <c r="R21" s="599"/>
      <c r="S21" s="599"/>
      <c r="T21" s="600"/>
      <c r="U21" s="319"/>
      <c r="V21" s="319"/>
      <c r="W21" s="319"/>
      <c r="X21" s="319"/>
      <c r="Y21" s="319"/>
      <c r="Z21" s="319"/>
      <c r="AA21" s="319"/>
      <c r="AB21" s="319"/>
      <c r="AC21" s="319"/>
      <c r="AD21" s="603">
        <f>$J$9</f>
        <v>1</v>
      </c>
      <c r="AE21" s="604"/>
      <c r="AF21" s="604"/>
      <c r="AG21" s="604"/>
      <c r="AH21" s="604"/>
      <c r="AI21" s="604"/>
      <c r="AJ21" s="604"/>
      <c r="AK21" s="604"/>
      <c r="AL21" s="604"/>
      <c r="AM21" s="604"/>
      <c r="AN21" s="604"/>
      <c r="AO21" s="605"/>
      <c r="AP21" s="380"/>
      <c r="AQ21" s="380"/>
      <c r="AR21" s="380"/>
      <c r="AS21" s="380"/>
      <c r="AT21" s="380"/>
      <c r="AU21" s="380"/>
      <c r="AV21" s="380"/>
      <c r="AW21" s="380"/>
      <c r="AX21" s="380"/>
      <c r="AY21" s="380"/>
      <c r="AZ21" s="373"/>
      <c r="BA21" s="287">
        <f>$L$31</f>
        <v>8</v>
      </c>
      <c r="BB21" s="475"/>
      <c r="BC21" s="475"/>
      <c r="BD21" s="475"/>
      <c r="BE21" s="475"/>
      <c r="BF21" s="475"/>
      <c r="BG21" s="9">
        <f>IF(BB21&gt;BB20,1,0)+IF(BC21&gt;BC20,1,0)+IF(BD21&gt;BD20,1,0)+IF(BE21&gt;BE20,1,0)+IF(BF21&gt;BF20,1,0)</f>
        <v>0</v>
      </c>
      <c r="BH21" s="349"/>
      <c r="BI21" s="287">
        <f>$L$28</f>
        <v>6</v>
      </c>
      <c r="BJ21" s="475"/>
      <c r="BK21" s="475"/>
      <c r="BL21" s="475"/>
      <c r="BM21" s="475"/>
      <c r="BN21" s="475"/>
      <c r="BO21" s="9">
        <f>IF(BJ21&gt;BJ20,1,0)+IF(BK21&gt;BK20,1,0)+IF(BL21&gt;BL20,1,0)+IF(BM21&gt;BM20,1,0)+IF(BN21&gt;BN20,1,0)</f>
        <v>0</v>
      </c>
      <c r="BP21" s="348"/>
      <c r="BQ21" s="287">
        <f>$L$31</f>
        <v>8</v>
      </c>
      <c r="BR21" s="475"/>
      <c r="BS21" s="475"/>
      <c r="BT21" s="475"/>
      <c r="BU21" s="475"/>
      <c r="BV21" s="475"/>
      <c r="BW21" s="9">
        <f>IF(BR21&gt;BR20,1,0)+IF(BS21&gt;BS20,1,0)+IF(BT21&gt;BT20,1,0)+IF(BU21&gt;BU20,1,0)+IF(BV21&gt;BV20,1,0)</f>
        <v>0</v>
      </c>
      <c r="BX21" s="348"/>
      <c r="BY21" s="287">
        <f>$L$34</f>
        <v>10</v>
      </c>
      <c r="BZ21" s="475"/>
      <c r="CA21" s="475"/>
      <c r="CB21" s="475"/>
      <c r="CC21" s="475"/>
      <c r="CD21" s="475"/>
      <c r="CE21" s="9">
        <f>IF(BZ21&gt;BZ20,1,0)+IF(CA21&gt;CA20,1,0)+IF(CB21&gt;CB20,1,0)+IF(CC21&gt;CC20,1,0)+IF(CD21&gt;CD20,1,0)</f>
        <v>0</v>
      </c>
      <c r="CF21" s="388"/>
      <c r="CG21" s="287">
        <f>$L$33</f>
        <v>9</v>
      </c>
      <c r="CH21" s="475"/>
      <c r="CI21" s="475"/>
      <c r="CJ21" s="475"/>
      <c r="CK21" s="475"/>
      <c r="CL21" s="475"/>
      <c r="CM21" s="9">
        <f>IF(CH21&gt;CH20,1,0)+IF(CI21&gt;CI20,1,0)+IF(CJ21&gt;CJ20,1,0)+IF(CK21&gt;CK20,1,0)+IF(CL21&gt;CL20,1,0)</f>
        <v>0</v>
      </c>
      <c r="CN21" s="320"/>
    </row>
    <row r="22" spans="1:92" s="247" customFormat="1" ht="34.950000000000003" customHeight="1" thickTop="1" thickBot="1" x14ac:dyDescent="0.45">
      <c r="A22" s="301"/>
      <c r="B22" s="319"/>
      <c r="C22" s="319"/>
      <c r="D22" s="319"/>
      <c r="E22" s="319"/>
      <c r="F22" s="319"/>
      <c r="G22" s="319"/>
      <c r="H22" s="319"/>
      <c r="I22" s="319"/>
      <c r="J22" s="319"/>
      <c r="K22" s="379" t="s">
        <v>13</v>
      </c>
      <c r="L22" s="598">
        <v>2</v>
      </c>
      <c r="M22" s="599"/>
      <c r="N22" s="599"/>
      <c r="O22" s="599"/>
      <c r="P22" s="599"/>
      <c r="Q22" s="599"/>
      <c r="R22" s="599"/>
      <c r="S22" s="599"/>
      <c r="T22" s="600"/>
      <c r="U22" s="319"/>
      <c r="V22" s="319"/>
      <c r="W22" s="319"/>
      <c r="X22" s="319"/>
      <c r="Y22" s="319"/>
      <c r="Z22" s="319"/>
      <c r="AA22" s="601" t="s">
        <v>47</v>
      </c>
      <c r="AB22" s="601"/>
      <c r="AC22" s="602"/>
      <c r="AD22" s="603">
        <f>$J$10</f>
        <v>2</v>
      </c>
      <c r="AE22" s="604"/>
      <c r="AF22" s="604"/>
      <c r="AG22" s="604"/>
      <c r="AH22" s="604"/>
      <c r="AI22" s="604"/>
      <c r="AJ22" s="604"/>
      <c r="AK22" s="604"/>
      <c r="AL22" s="604"/>
      <c r="AM22" s="604"/>
      <c r="AN22" s="604"/>
      <c r="AO22" s="605"/>
      <c r="AP22" s="339"/>
      <c r="AQ22" s="339"/>
      <c r="AR22" s="339"/>
      <c r="AS22" s="339"/>
      <c r="AT22" s="339"/>
      <c r="AU22" s="339"/>
      <c r="AV22" s="384"/>
      <c r="AW22" s="384"/>
      <c r="AX22" s="384"/>
      <c r="AY22" s="385"/>
      <c r="AZ22" s="376"/>
      <c r="BA22" s="444"/>
      <c r="BB22" s="594" t="s">
        <v>1</v>
      </c>
      <c r="BC22" s="594" t="s">
        <v>2</v>
      </c>
      <c r="BD22" s="594" t="s">
        <v>3</v>
      </c>
      <c r="BE22" s="594" t="s">
        <v>39</v>
      </c>
      <c r="BF22" s="594" t="s">
        <v>40</v>
      </c>
      <c r="BG22" s="593" t="s">
        <v>4</v>
      </c>
      <c r="BH22" s="444"/>
      <c r="BI22" s="471"/>
      <c r="BJ22" s="594" t="s">
        <v>1</v>
      </c>
      <c r="BK22" s="594" t="s">
        <v>2</v>
      </c>
      <c r="BL22" s="594" t="s">
        <v>3</v>
      </c>
      <c r="BM22" s="594" t="s">
        <v>39</v>
      </c>
      <c r="BN22" s="594" t="s">
        <v>40</v>
      </c>
      <c r="BO22" s="593" t="s">
        <v>4</v>
      </c>
      <c r="BP22" s="444"/>
      <c r="BQ22" s="471"/>
      <c r="BR22" s="594" t="s">
        <v>1</v>
      </c>
      <c r="BS22" s="594" t="s">
        <v>2</v>
      </c>
      <c r="BT22" s="594" t="s">
        <v>3</v>
      </c>
      <c r="BU22" s="594" t="s">
        <v>39</v>
      </c>
      <c r="BV22" s="594" t="s">
        <v>40</v>
      </c>
      <c r="BW22" s="593" t="s">
        <v>4</v>
      </c>
      <c r="BX22" s="444"/>
      <c r="BY22" s="471"/>
      <c r="BZ22" s="594" t="s">
        <v>1</v>
      </c>
      <c r="CA22" s="594" t="s">
        <v>2</v>
      </c>
      <c r="CB22" s="594" t="s">
        <v>3</v>
      </c>
      <c r="CC22" s="594" t="s">
        <v>39</v>
      </c>
      <c r="CD22" s="594" t="s">
        <v>40</v>
      </c>
      <c r="CE22" s="593" t="s">
        <v>4</v>
      </c>
      <c r="CF22" s="444"/>
      <c r="CG22" s="471"/>
      <c r="CH22" s="390"/>
      <c r="CI22" s="390"/>
      <c r="CJ22" s="390"/>
      <c r="CK22" s="390"/>
      <c r="CL22" s="390"/>
      <c r="CM22" s="319"/>
      <c r="CN22" s="320"/>
    </row>
    <row r="23" spans="1:92" s="247" customFormat="1" ht="36" customHeight="1" thickTop="1" thickBot="1" x14ac:dyDescent="0.45">
      <c r="A23" s="301"/>
      <c r="B23" s="319"/>
      <c r="C23" s="319"/>
      <c r="D23" s="319"/>
      <c r="E23" s="319"/>
      <c r="F23" s="319"/>
      <c r="G23" s="319"/>
      <c r="H23" s="319"/>
      <c r="I23" s="319"/>
      <c r="J23" s="319"/>
      <c r="K23" s="379"/>
      <c r="L23" s="386"/>
      <c r="M23" s="386"/>
      <c r="N23" s="386"/>
      <c r="O23" s="386"/>
      <c r="P23" s="386"/>
      <c r="Q23" s="386"/>
      <c r="R23" s="386"/>
      <c r="S23" s="468"/>
      <c r="T23" s="468"/>
      <c r="U23" s="319"/>
      <c r="V23" s="319"/>
      <c r="W23" s="319"/>
      <c r="X23" s="319"/>
      <c r="Y23" s="319"/>
      <c r="Z23" s="319"/>
      <c r="AA23" s="319"/>
      <c r="AB23" s="319"/>
      <c r="AC23" s="319"/>
      <c r="AD23" s="380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382"/>
      <c r="AP23" s="339"/>
      <c r="AQ23" s="339"/>
      <c r="AR23" s="339"/>
      <c r="AS23" s="339"/>
      <c r="AT23" s="339"/>
      <c r="AU23" s="339"/>
      <c r="AV23" s="384"/>
      <c r="AW23" s="384"/>
      <c r="AX23" s="384"/>
      <c r="AY23" s="385"/>
      <c r="AZ23" s="376"/>
      <c r="BA23" s="472" t="s">
        <v>48</v>
      </c>
      <c r="BB23" s="595"/>
      <c r="BC23" s="595"/>
      <c r="BD23" s="595"/>
      <c r="BE23" s="595"/>
      <c r="BF23" s="595"/>
      <c r="BG23" s="503"/>
      <c r="BH23" s="473"/>
      <c r="BI23" s="472" t="s">
        <v>49</v>
      </c>
      <c r="BJ23" s="595"/>
      <c r="BK23" s="595"/>
      <c r="BL23" s="595"/>
      <c r="BM23" s="595"/>
      <c r="BN23" s="595"/>
      <c r="BO23" s="503"/>
      <c r="BP23" s="473"/>
      <c r="BQ23" s="472" t="s">
        <v>50</v>
      </c>
      <c r="BR23" s="595"/>
      <c r="BS23" s="595"/>
      <c r="BT23" s="595"/>
      <c r="BU23" s="595"/>
      <c r="BV23" s="595"/>
      <c r="BW23" s="503"/>
      <c r="BX23" s="473"/>
      <c r="BY23" s="472" t="s">
        <v>51</v>
      </c>
      <c r="BZ23" s="595"/>
      <c r="CA23" s="595"/>
      <c r="CB23" s="595"/>
      <c r="CC23" s="595"/>
      <c r="CD23" s="595"/>
      <c r="CE23" s="503"/>
      <c r="CF23" s="473"/>
      <c r="CG23" s="473"/>
      <c r="CH23" s="377"/>
      <c r="CI23" s="377"/>
      <c r="CJ23" s="377"/>
      <c r="CK23" s="377"/>
      <c r="CL23" s="377"/>
      <c r="CM23" s="377"/>
      <c r="CN23" s="320"/>
    </row>
    <row r="24" spans="1:92" s="247" customFormat="1" ht="34.950000000000003" customHeight="1" thickTop="1" thickBot="1" x14ac:dyDescent="0.45">
      <c r="A24" s="301"/>
      <c r="B24" s="319"/>
      <c r="C24" s="319"/>
      <c r="D24" s="319"/>
      <c r="E24" s="319"/>
      <c r="F24" s="319"/>
      <c r="G24" s="319"/>
      <c r="H24" s="319"/>
      <c r="I24" s="319"/>
      <c r="J24" s="319"/>
      <c r="K24" s="379" t="s">
        <v>15</v>
      </c>
      <c r="L24" s="598">
        <v>3</v>
      </c>
      <c r="M24" s="599"/>
      <c r="N24" s="599"/>
      <c r="O24" s="599"/>
      <c r="P24" s="599"/>
      <c r="Q24" s="599"/>
      <c r="R24" s="599"/>
      <c r="S24" s="599"/>
      <c r="T24" s="600"/>
      <c r="U24" s="319"/>
      <c r="V24" s="319"/>
      <c r="W24" s="319"/>
      <c r="X24" s="319"/>
      <c r="Y24" s="319"/>
      <c r="Z24" s="319"/>
      <c r="AA24" s="601" t="s">
        <v>53</v>
      </c>
      <c r="AB24" s="601"/>
      <c r="AC24" s="602"/>
      <c r="AD24" s="603">
        <f>$J$11</f>
        <v>3</v>
      </c>
      <c r="AE24" s="604"/>
      <c r="AF24" s="604"/>
      <c r="AG24" s="604"/>
      <c r="AH24" s="604"/>
      <c r="AI24" s="604"/>
      <c r="AJ24" s="604"/>
      <c r="AK24" s="604"/>
      <c r="AL24" s="604"/>
      <c r="AM24" s="604"/>
      <c r="AN24" s="604"/>
      <c r="AO24" s="605"/>
      <c r="AP24" s="339"/>
      <c r="AQ24" s="339"/>
      <c r="AR24" s="339"/>
      <c r="AS24" s="339"/>
      <c r="AT24" s="339"/>
      <c r="AU24" s="339"/>
      <c r="AV24" s="384"/>
      <c r="AW24" s="384"/>
      <c r="AX24" s="384"/>
      <c r="AY24" s="385"/>
      <c r="AZ24" s="376"/>
      <c r="BA24" s="286">
        <f>$L$22</f>
        <v>2</v>
      </c>
      <c r="BB24" s="474"/>
      <c r="BC24" s="474"/>
      <c r="BD24" s="474"/>
      <c r="BE24" s="474"/>
      <c r="BF24" s="474"/>
      <c r="BG24" s="6">
        <f>IF(BB24&gt;BB25,1,0)+IF(BC24&gt;BC25,1,0)+IF(BD24&gt;BD25,1,0)+IF(BE24&gt;BE25,1,0)+IF(BF24&gt;BF25,1,0)</f>
        <v>0</v>
      </c>
      <c r="BH24" s="378"/>
      <c r="BI24" s="286">
        <f>$L$25</f>
        <v>4</v>
      </c>
      <c r="BJ24" s="474"/>
      <c r="BK24" s="474"/>
      <c r="BL24" s="474"/>
      <c r="BM24" s="474"/>
      <c r="BN24" s="474"/>
      <c r="BO24" s="6">
        <f>IF(BJ24&gt;BJ25,1,0)+IF(BK24&gt;BK25,1,0)+IF(BL24&gt;BL25,1,0)+IF(BM24&gt;BM25,1,0)+IF(BN24&gt;BN25,1,0)</f>
        <v>0</v>
      </c>
      <c r="BP24" s="378"/>
      <c r="BQ24" s="286">
        <f>$L$27</f>
        <v>5</v>
      </c>
      <c r="BR24" s="474"/>
      <c r="BS24" s="474"/>
      <c r="BT24" s="474"/>
      <c r="BU24" s="474"/>
      <c r="BV24" s="474"/>
      <c r="BW24" s="6">
        <f>IF(BR24&gt;BR25,1,0)+IF(BS24&gt;BS25,1,0)+IF(BT24&gt;BT25,1,0)+IF(BU24&gt;BU25,1,0)+IF(BV24&gt;BV25,1,0)</f>
        <v>0</v>
      </c>
      <c r="BX24" s="348"/>
      <c r="BY24" s="286">
        <f>$L$30</f>
        <v>7</v>
      </c>
      <c r="BZ24" s="474"/>
      <c r="CA24" s="474"/>
      <c r="CB24" s="474"/>
      <c r="CC24" s="474"/>
      <c r="CD24" s="474"/>
      <c r="CE24" s="6">
        <f>IF(BZ24&gt;BZ25,1,0)+IF(CA24&gt;CA25,1,0)+IF(CB24&gt;CB25,1,0)+IF(CC24&gt;CC25,1,0)+IF(CD24&gt;CD25,1,0)</f>
        <v>0</v>
      </c>
      <c r="CF24" s="388"/>
      <c r="CG24" s="377"/>
      <c r="CH24" s="377"/>
      <c r="CI24" s="377"/>
      <c r="CJ24" s="377"/>
      <c r="CK24" s="377"/>
      <c r="CL24" s="377"/>
      <c r="CM24" s="377"/>
      <c r="CN24" s="320"/>
    </row>
    <row r="25" spans="1:92" s="247" customFormat="1" ht="34.950000000000003" customHeight="1" thickTop="1" thickBot="1" x14ac:dyDescent="0.3">
      <c r="A25" s="301"/>
      <c r="B25" s="319"/>
      <c r="C25" s="319"/>
      <c r="D25" s="319"/>
      <c r="E25" s="319"/>
      <c r="F25" s="319"/>
      <c r="G25" s="319"/>
      <c r="H25" s="319"/>
      <c r="I25" s="319"/>
      <c r="J25" s="319"/>
      <c r="K25" s="379" t="s">
        <v>17</v>
      </c>
      <c r="L25" s="598">
        <v>4</v>
      </c>
      <c r="M25" s="599"/>
      <c r="N25" s="599"/>
      <c r="O25" s="599"/>
      <c r="P25" s="599"/>
      <c r="Q25" s="599"/>
      <c r="R25" s="599"/>
      <c r="S25" s="599"/>
      <c r="T25" s="600"/>
      <c r="U25" s="371"/>
      <c r="V25" s="371"/>
      <c r="W25" s="371"/>
      <c r="X25" s="371"/>
      <c r="Y25" s="371"/>
      <c r="Z25" s="371"/>
      <c r="AA25" s="601" t="s">
        <v>54</v>
      </c>
      <c r="AB25" s="601"/>
      <c r="AC25" s="602"/>
      <c r="AD25" s="603">
        <f>$J$12</f>
        <v>4</v>
      </c>
      <c r="AE25" s="604"/>
      <c r="AF25" s="604"/>
      <c r="AG25" s="604"/>
      <c r="AH25" s="604"/>
      <c r="AI25" s="604"/>
      <c r="AJ25" s="604"/>
      <c r="AK25" s="604"/>
      <c r="AL25" s="604"/>
      <c r="AM25" s="604"/>
      <c r="AN25" s="604"/>
      <c r="AO25" s="605"/>
      <c r="AP25" s="380"/>
      <c r="AQ25" s="380"/>
      <c r="AR25" s="380"/>
      <c r="AS25" s="380"/>
      <c r="AT25" s="380"/>
      <c r="AU25" s="380"/>
      <c r="AV25" s="380"/>
      <c r="AW25" s="380"/>
      <c r="AX25" s="380"/>
      <c r="AY25" s="380"/>
      <c r="AZ25" s="373"/>
      <c r="BA25" s="287">
        <f>$L$30</f>
        <v>7</v>
      </c>
      <c r="BB25" s="475"/>
      <c r="BC25" s="475"/>
      <c r="BD25" s="475"/>
      <c r="BE25" s="475"/>
      <c r="BF25" s="475"/>
      <c r="BG25" s="9">
        <f>IF(BB25&gt;BB24,1,0)+IF(BC25&gt;BC24,1,0)+IF(BD25&gt;BD24,1,0)+IF(BE25&gt;BE24,1,0)+IF(BF25&gt;BF24,1,0)</f>
        <v>0</v>
      </c>
      <c r="BH25" s="349"/>
      <c r="BI25" s="287">
        <f>$L$33</f>
        <v>9</v>
      </c>
      <c r="BJ25" s="475"/>
      <c r="BK25" s="475"/>
      <c r="BL25" s="475"/>
      <c r="BM25" s="475"/>
      <c r="BN25" s="475"/>
      <c r="BO25" s="9">
        <f>IF(BJ25&gt;BJ24,1,0)+IF(BK25&gt;BK24,1,0)+IF(BL25&gt;BL24,1,0)+IF(BM25&gt;BM24,1,0)+IF(BN25&gt;BN24,1,0)</f>
        <v>0</v>
      </c>
      <c r="BP25" s="348"/>
      <c r="BQ25" s="287">
        <f>$L$34</f>
        <v>10</v>
      </c>
      <c r="BR25" s="475"/>
      <c r="BS25" s="475"/>
      <c r="BT25" s="475"/>
      <c r="BU25" s="475"/>
      <c r="BV25" s="475"/>
      <c r="BW25" s="9">
        <f>IF(BR25&gt;BR24,1,0)+IF(BS25&gt;BS24,1,0)+IF(BT25&gt;BT24,1,0)+IF(BU25&gt;BU24,1,0)+IF(BV25&gt;BV24,1,0)</f>
        <v>0</v>
      </c>
      <c r="BX25" s="348"/>
      <c r="BY25" s="289">
        <f>$L$31</f>
        <v>8</v>
      </c>
      <c r="BZ25" s="475"/>
      <c r="CA25" s="475"/>
      <c r="CB25" s="475"/>
      <c r="CC25" s="475"/>
      <c r="CD25" s="475"/>
      <c r="CE25" s="9">
        <f>IF(BZ25&gt;BZ24,1,0)+IF(CA25&gt;CA24,1,0)+IF(CB25&gt;CB24,1,0)+IF(CC25&gt;CC24,1,0)+IF(CD25&gt;CD24,1,0)</f>
        <v>0</v>
      </c>
      <c r="CF25" s="388"/>
      <c r="CG25" s="377"/>
      <c r="CH25" s="377"/>
      <c r="CI25" s="377"/>
      <c r="CJ25" s="377"/>
      <c r="CK25" s="377"/>
      <c r="CL25" s="377"/>
      <c r="CM25" s="377"/>
      <c r="CN25" s="320"/>
    </row>
    <row r="26" spans="1:92" s="247" customFormat="1" ht="34.950000000000003" customHeight="1" thickTop="1" thickBot="1" x14ac:dyDescent="0.45">
      <c r="A26" s="301"/>
      <c r="B26" s="319"/>
      <c r="C26" s="319"/>
      <c r="D26" s="319"/>
      <c r="E26" s="319"/>
      <c r="F26" s="319"/>
      <c r="G26" s="319"/>
      <c r="H26" s="319"/>
      <c r="I26" s="319"/>
      <c r="J26" s="319"/>
      <c r="K26" s="379"/>
      <c r="L26" s="607"/>
      <c r="M26" s="607"/>
      <c r="N26" s="607"/>
      <c r="O26" s="607"/>
      <c r="P26" s="607"/>
      <c r="Q26" s="607"/>
      <c r="R26" s="607"/>
      <c r="S26" s="607"/>
      <c r="T26" s="607"/>
      <c r="U26" s="371"/>
      <c r="V26" s="371"/>
      <c r="W26" s="371"/>
      <c r="X26" s="371"/>
      <c r="Y26" s="371"/>
      <c r="Z26" s="371"/>
      <c r="AA26" s="371"/>
      <c r="AB26" s="371"/>
      <c r="AC26" s="371"/>
      <c r="AD26" s="606"/>
      <c r="AE26" s="606"/>
      <c r="AF26" s="606"/>
      <c r="AG26" s="606"/>
      <c r="AH26" s="606"/>
      <c r="AI26" s="606"/>
      <c r="AJ26" s="606"/>
      <c r="AK26" s="606"/>
      <c r="AL26" s="606"/>
      <c r="AM26" s="606"/>
      <c r="AN26" s="606"/>
      <c r="AO26" s="606"/>
      <c r="AP26" s="339"/>
      <c r="AQ26" s="339"/>
      <c r="AR26" s="339"/>
      <c r="AS26" s="339"/>
      <c r="AT26" s="339"/>
      <c r="AU26" s="339"/>
      <c r="AV26" s="384"/>
      <c r="AW26" s="384"/>
      <c r="AX26" s="384"/>
      <c r="AY26" s="385"/>
      <c r="AZ26" s="319"/>
      <c r="BA26" s="349"/>
      <c r="BB26" s="453"/>
      <c r="BC26" s="453"/>
      <c r="BD26" s="453"/>
      <c r="BE26" s="453"/>
      <c r="BF26" s="453"/>
      <c r="BG26" s="349"/>
      <c r="BH26" s="349"/>
      <c r="BI26" s="349"/>
      <c r="BJ26" s="453"/>
      <c r="BK26" s="453"/>
      <c r="BL26" s="453"/>
      <c r="BM26" s="453"/>
      <c r="BN26" s="453"/>
      <c r="BO26" s="349"/>
      <c r="BP26" s="349"/>
      <c r="BQ26" s="349"/>
      <c r="BR26" s="453"/>
      <c r="BS26" s="453"/>
      <c r="BT26" s="453"/>
      <c r="BU26" s="453"/>
      <c r="BV26" s="453"/>
      <c r="BW26" s="349"/>
      <c r="BX26" s="349"/>
      <c r="BY26" s="349"/>
      <c r="BZ26" s="453"/>
      <c r="CA26" s="453"/>
      <c r="CB26" s="453"/>
      <c r="CC26" s="453"/>
      <c r="CD26" s="453"/>
      <c r="CE26" s="349"/>
      <c r="CF26" s="349"/>
      <c r="CG26" s="377"/>
      <c r="CH26" s="377"/>
      <c r="CI26" s="377"/>
      <c r="CJ26" s="377"/>
      <c r="CK26" s="377"/>
      <c r="CL26" s="377"/>
      <c r="CM26" s="377"/>
      <c r="CN26" s="320"/>
    </row>
    <row r="27" spans="1:92" s="247" customFormat="1" ht="34.950000000000003" customHeight="1" thickTop="1" thickBot="1" x14ac:dyDescent="0.3">
      <c r="A27" s="301"/>
      <c r="B27" s="319"/>
      <c r="C27" s="319"/>
      <c r="D27" s="319"/>
      <c r="E27" s="319"/>
      <c r="F27" s="319"/>
      <c r="G27" s="319"/>
      <c r="H27" s="319"/>
      <c r="I27" s="319"/>
      <c r="J27" s="319"/>
      <c r="K27" s="379" t="s">
        <v>24</v>
      </c>
      <c r="L27" s="598">
        <v>5</v>
      </c>
      <c r="M27" s="599"/>
      <c r="N27" s="599"/>
      <c r="O27" s="599"/>
      <c r="P27" s="599"/>
      <c r="Q27" s="599"/>
      <c r="R27" s="599"/>
      <c r="S27" s="599"/>
      <c r="T27" s="600"/>
      <c r="U27" s="319"/>
      <c r="V27" s="319"/>
      <c r="W27" s="319"/>
      <c r="X27" s="319"/>
      <c r="Y27" s="319"/>
      <c r="Z27" s="319"/>
      <c r="AA27" s="601" t="s">
        <v>55</v>
      </c>
      <c r="AB27" s="601"/>
      <c r="AC27" s="602"/>
      <c r="AD27" s="603">
        <f>$J$13</f>
        <v>5</v>
      </c>
      <c r="AE27" s="604"/>
      <c r="AF27" s="604"/>
      <c r="AG27" s="604"/>
      <c r="AH27" s="604"/>
      <c r="AI27" s="604"/>
      <c r="AJ27" s="604"/>
      <c r="AK27" s="604"/>
      <c r="AL27" s="604"/>
      <c r="AM27" s="604"/>
      <c r="AN27" s="604"/>
      <c r="AO27" s="605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73"/>
      <c r="BA27" s="286">
        <f>$L$24</f>
        <v>3</v>
      </c>
      <c r="BB27" s="474"/>
      <c r="BC27" s="474"/>
      <c r="BD27" s="474"/>
      <c r="BE27" s="474"/>
      <c r="BF27" s="474"/>
      <c r="BG27" s="6">
        <f>IF(BB27&gt;BB28,1,0)+IF(BC27&gt;BC28,1,0)+IF(BD27&gt;BD28,1,0)+IF(BE27&gt;BE28,1,0)+IF(BF27&gt;BF28,1,0)</f>
        <v>0</v>
      </c>
      <c r="BH27" s="349"/>
      <c r="BI27" s="286">
        <f>$L$27</f>
        <v>5</v>
      </c>
      <c r="BJ27" s="474"/>
      <c r="BK27" s="474"/>
      <c r="BL27" s="474"/>
      <c r="BM27" s="474"/>
      <c r="BN27" s="474"/>
      <c r="BO27" s="6">
        <f>IF(BJ27&gt;BJ28,1,0)+IF(BK27&gt;BK28,1,0)+IF(BL27&gt;BL28,1,0)+IF(BM27&gt;BM28,1,0)+IF(BN27&gt;BN28,1,0)</f>
        <v>0</v>
      </c>
      <c r="BP27" s="349"/>
      <c r="BQ27" s="286">
        <f>$L$22</f>
        <v>2</v>
      </c>
      <c r="BR27" s="474"/>
      <c r="BS27" s="474"/>
      <c r="BT27" s="474"/>
      <c r="BU27" s="474"/>
      <c r="BV27" s="474"/>
      <c r="BW27" s="6">
        <f>IF(BR27&gt;BR28,1,0)+IF(BS27&gt;BS28,1,0)+IF(BT27&gt;BT28,1,0)+IF(BU27&gt;BU28,1,0)+IF(BV27&gt;BV28,1,0)</f>
        <v>0</v>
      </c>
      <c r="BX27" s="348"/>
      <c r="BY27" s="286">
        <f>$L$28</f>
        <v>6</v>
      </c>
      <c r="BZ27" s="474"/>
      <c r="CA27" s="474"/>
      <c r="CB27" s="474"/>
      <c r="CC27" s="474"/>
      <c r="CD27" s="474"/>
      <c r="CE27" s="6">
        <f>IF(BZ27&gt;BZ28,1,0)+IF(CA27&gt;CA28,1,0)+IF(CB27&gt;CB28,1,0)+IF(CC27&gt;CC28,1,0)+IF(CD27&gt;CD28,1,0)</f>
        <v>0</v>
      </c>
      <c r="CF27" s="388"/>
      <c r="CG27" s="377"/>
      <c r="CH27" s="377"/>
      <c r="CI27" s="377"/>
      <c r="CJ27" s="377"/>
      <c r="CK27" s="377"/>
      <c r="CL27" s="377"/>
      <c r="CM27" s="377"/>
      <c r="CN27" s="320"/>
    </row>
    <row r="28" spans="1:92" s="247" customFormat="1" ht="34.950000000000003" customHeight="1" thickTop="1" thickBot="1" x14ac:dyDescent="0.45">
      <c r="A28" s="301"/>
      <c r="B28" s="319"/>
      <c r="C28" s="319"/>
      <c r="D28" s="319"/>
      <c r="E28" s="319"/>
      <c r="F28" s="319"/>
      <c r="G28" s="319"/>
      <c r="H28" s="319"/>
      <c r="I28" s="319"/>
      <c r="J28" s="319"/>
      <c r="K28" s="379" t="s">
        <v>27</v>
      </c>
      <c r="L28" s="598">
        <v>6</v>
      </c>
      <c r="M28" s="599"/>
      <c r="N28" s="599"/>
      <c r="O28" s="599"/>
      <c r="P28" s="599"/>
      <c r="Q28" s="599"/>
      <c r="R28" s="599"/>
      <c r="S28" s="599"/>
      <c r="T28" s="600"/>
      <c r="U28" s="319"/>
      <c r="V28" s="319"/>
      <c r="W28" s="319"/>
      <c r="X28" s="319"/>
      <c r="Y28" s="319"/>
      <c r="Z28" s="319"/>
      <c r="AA28" s="601" t="s">
        <v>56</v>
      </c>
      <c r="AB28" s="601"/>
      <c r="AC28" s="602"/>
      <c r="AD28" s="603">
        <f>$J$14</f>
        <v>6</v>
      </c>
      <c r="AE28" s="604"/>
      <c r="AF28" s="604"/>
      <c r="AG28" s="604"/>
      <c r="AH28" s="604"/>
      <c r="AI28" s="604"/>
      <c r="AJ28" s="604"/>
      <c r="AK28" s="604"/>
      <c r="AL28" s="604"/>
      <c r="AM28" s="604"/>
      <c r="AN28" s="604"/>
      <c r="AO28" s="605"/>
      <c r="AP28" s="339"/>
      <c r="AQ28" s="339"/>
      <c r="AR28" s="339"/>
      <c r="AS28" s="339"/>
      <c r="AT28" s="339"/>
      <c r="AU28" s="339"/>
      <c r="AV28" s="319"/>
      <c r="AW28" s="319"/>
      <c r="AX28" s="319"/>
      <c r="AY28" s="319"/>
      <c r="AZ28" s="319"/>
      <c r="BA28" s="287">
        <f>$L$28</f>
        <v>6</v>
      </c>
      <c r="BB28" s="475"/>
      <c r="BC28" s="475"/>
      <c r="BD28" s="475"/>
      <c r="BE28" s="475"/>
      <c r="BF28" s="475"/>
      <c r="BG28" s="9">
        <f>IF(BB28&gt;BB27,1,0)+IF(BC28&gt;BC27,1,0)+IF(BD28&gt;BD27,1,0)+IF(BE28&gt;BE27,1,0)+IF(BF28&gt;BF27,1,0)</f>
        <v>0</v>
      </c>
      <c r="BH28" s="349"/>
      <c r="BI28" s="289">
        <f>$L$31</f>
        <v>8</v>
      </c>
      <c r="BJ28" s="475"/>
      <c r="BK28" s="475"/>
      <c r="BL28" s="475"/>
      <c r="BM28" s="475"/>
      <c r="BN28" s="475"/>
      <c r="BO28" s="9">
        <f>IF(BJ28&gt;BJ27,1,0)+IF(BK28&gt;BK27,1,0)+IF(BL28&gt;BL27,1,0)+IF(BM28&gt;BM27,1,0)+IF(BN28&gt;BN27,1,0)</f>
        <v>0</v>
      </c>
      <c r="BP28" s="348"/>
      <c r="BQ28" s="287">
        <f>$L$31</f>
        <v>8</v>
      </c>
      <c r="BR28" s="475"/>
      <c r="BS28" s="475"/>
      <c r="BT28" s="475"/>
      <c r="BU28" s="475"/>
      <c r="BV28" s="475"/>
      <c r="BW28" s="9">
        <f>IF(BR28&gt;BR27,1,0)+IF(BS28&gt;BS27,1,0)+IF(BT28&gt;BT27,1,0)+IF(BU28&gt;BU27,1,0)+IF(BV28&gt;BV27,1,0)</f>
        <v>0</v>
      </c>
      <c r="BX28" s="348"/>
      <c r="BY28" s="287">
        <f>$L$33</f>
        <v>9</v>
      </c>
      <c r="BZ28" s="475"/>
      <c r="CA28" s="475"/>
      <c r="CB28" s="475"/>
      <c r="CC28" s="475"/>
      <c r="CD28" s="475"/>
      <c r="CE28" s="9">
        <f>IF(BZ28&gt;BZ27,1,0)+IF(CA28&gt;CA27,1,0)+IF(CB28&gt;CB27,1,0)+IF(CC28&gt;CC27,1,0)+IF(CD28&gt;CD27,1,0)</f>
        <v>0</v>
      </c>
      <c r="CF28" s="388"/>
      <c r="CG28" s="377"/>
      <c r="CH28" s="377"/>
      <c r="CI28" s="377"/>
      <c r="CJ28" s="377"/>
      <c r="CK28" s="377"/>
      <c r="CL28" s="377"/>
      <c r="CM28" s="377"/>
      <c r="CN28" s="320"/>
    </row>
    <row r="29" spans="1:92" s="247" customFormat="1" ht="34.950000000000003" customHeight="1" thickTop="1" thickBot="1" x14ac:dyDescent="0.3">
      <c r="A29" s="301"/>
      <c r="B29" s="319"/>
      <c r="C29" s="319"/>
      <c r="D29" s="319"/>
      <c r="E29" s="319"/>
      <c r="F29" s="319"/>
      <c r="G29" s="319"/>
      <c r="H29" s="319"/>
      <c r="I29" s="319"/>
      <c r="J29" s="319"/>
      <c r="K29" s="308"/>
      <c r="L29" s="607"/>
      <c r="M29" s="607"/>
      <c r="N29" s="607"/>
      <c r="O29" s="607"/>
      <c r="P29" s="607"/>
      <c r="Q29" s="607"/>
      <c r="R29" s="607"/>
      <c r="S29" s="607"/>
      <c r="T29" s="607"/>
      <c r="U29" s="319"/>
      <c r="V29" s="319"/>
      <c r="W29" s="319"/>
      <c r="X29" s="319"/>
      <c r="Y29" s="319"/>
      <c r="Z29" s="319"/>
      <c r="AA29" s="319"/>
      <c r="AB29" s="319"/>
      <c r="AC29" s="319"/>
      <c r="AD29" s="606"/>
      <c r="AE29" s="606"/>
      <c r="AF29" s="606"/>
      <c r="AG29" s="606"/>
      <c r="AH29" s="606"/>
      <c r="AI29" s="606"/>
      <c r="AJ29" s="606"/>
      <c r="AK29" s="606"/>
      <c r="AL29" s="606"/>
      <c r="AM29" s="606"/>
      <c r="AN29" s="606"/>
      <c r="AO29" s="606"/>
      <c r="AP29" s="380"/>
      <c r="AQ29" s="380"/>
      <c r="AR29" s="380"/>
      <c r="AS29" s="380"/>
      <c r="AT29" s="380"/>
      <c r="AU29" s="380"/>
      <c r="AV29" s="319"/>
      <c r="AW29" s="319"/>
      <c r="AX29" s="319"/>
      <c r="AY29" s="319"/>
      <c r="AZ29" s="319"/>
      <c r="BA29" s="349"/>
      <c r="BB29" s="453"/>
      <c r="BC29" s="453"/>
      <c r="BD29" s="453"/>
      <c r="BE29" s="453"/>
      <c r="BF29" s="453"/>
      <c r="BG29" s="349"/>
      <c r="BH29" s="349"/>
      <c r="BI29" s="349"/>
      <c r="BJ29" s="453"/>
      <c r="BK29" s="453"/>
      <c r="BL29" s="453"/>
      <c r="BM29" s="453"/>
      <c r="BN29" s="453"/>
      <c r="BO29" s="349"/>
      <c r="BP29" s="349"/>
      <c r="BQ29" s="349"/>
      <c r="BR29" s="453"/>
      <c r="BS29" s="453"/>
      <c r="BT29" s="453"/>
      <c r="BU29" s="453"/>
      <c r="BV29" s="453"/>
      <c r="BW29" s="349"/>
      <c r="BX29" s="349"/>
      <c r="BY29" s="349"/>
      <c r="BZ29" s="453"/>
      <c r="CA29" s="453"/>
      <c r="CB29" s="453"/>
      <c r="CC29" s="453"/>
      <c r="CD29" s="453"/>
      <c r="CE29" s="349"/>
      <c r="CF29" s="349"/>
      <c r="CG29" s="377"/>
      <c r="CH29" s="377"/>
      <c r="CI29" s="377"/>
      <c r="CJ29" s="377"/>
      <c r="CK29" s="377"/>
      <c r="CL29" s="377"/>
      <c r="CM29" s="377"/>
      <c r="CN29" s="320"/>
    </row>
    <row r="30" spans="1:92" s="247" customFormat="1" ht="34.950000000000003" customHeight="1" thickTop="1" thickBot="1" x14ac:dyDescent="0.45">
      <c r="A30" s="301"/>
      <c r="B30" s="319"/>
      <c r="C30" s="319"/>
      <c r="D30" s="319"/>
      <c r="E30" s="319"/>
      <c r="F30" s="319"/>
      <c r="G30" s="319"/>
      <c r="H30" s="319"/>
      <c r="I30" s="319"/>
      <c r="J30" s="319"/>
      <c r="K30" s="379" t="s">
        <v>34</v>
      </c>
      <c r="L30" s="598">
        <v>7</v>
      </c>
      <c r="M30" s="599"/>
      <c r="N30" s="599"/>
      <c r="O30" s="599"/>
      <c r="P30" s="599"/>
      <c r="Q30" s="599"/>
      <c r="R30" s="599"/>
      <c r="S30" s="599"/>
      <c r="T30" s="600"/>
      <c r="U30" s="319"/>
      <c r="V30" s="319"/>
      <c r="W30" s="319"/>
      <c r="X30" s="319"/>
      <c r="Y30" s="319"/>
      <c r="Z30" s="319"/>
      <c r="AA30" s="601" t="s">
        <v>57</v>
      </c>
      <c r="AB30" s="601"/>
      <c r="AC30" s="602"/>
      <c r="AD30" s="603">
        <f>$J$15</f>
        <v>7</v>
      </c>
      <c r="AE30" s="604"/>
      <c r="AF30" s="604"/>
      <c r="AG30" s="604"/>
      <c r="AH30" s="604"/>
      <c r="AI30" s="604"/>
      <c r="AJ30" s="604"/>
      <c r="AK30" s="604"/>
      <c r="AL30" s="604"/>
      <c r="AM30" s="604"/>
      <c r="AN30" s="604"/>
      <c r="AO30" s="605"/>
      <c r="AP30" s="339"/>
      <c r="AQ30" s="339"/>
      <c r="AR30" s="339"/>
      <c r="AS30" s="339"/>
      <c r="AT30" s="339"/>
      <c r="AU30" s="339"/>
      <c r="AV30" s="319"/>
      <c r="AW30" s="319"/>
      <c r="AX30" s="319"/>
      <c r="AY30" s="319"/>
      <c r="AZ30" s="319"/>
      <c r="BA30" s="286">
        <f>$L$25</f>
        <v>4</v>
      </c>
      <c r="BB30" s="474"/>
      <c r="BC30" s="474"/>
      <c r="BD30" s="474"/>
      <c r="BE30" s="474"/>
      <c r="BF30" s="474"/>
      <c r="BG30" s="6">
        <f>IF(BB30&gt;BB31,1,0)+IF(BC30&gt;BC31,1,0)+IF(BD30&gt;BD31,1,0)+IF(BE30&gt;BE31,1,0)+IF(BF30&gt;BF31,1,0)</f>
        <v>0</v>
      </c>
      <c r="BH30" s="378"/>
      <c r="BI30" s="286">
        <f>$L$28</f>
        <v>6</v>
      </c>
      <c r="BJ30" s="474"/>
      <c r="BK30" s="474"/>
      <c r="BL30" s="474"/>
      <c r="BM30" s="474"/>
      <c r="BN30" s="474"/>
      <c r="BO30" s="6">
        <f>IF(BJ30&gt;BJ31,1,0)+IF(BK30&gt;BK31,1,0)+IF(BL30&gt;BL31,1,0)+IF(BM30&gt;BM31,1,0)+IF(BN30&gt;BN31,1,0)</f>
        <v>0</v>
      </c>
      <c r="BP30" s="378"/>
      <c r="BQ30" s="286">
        <f>$L$21</f>
        <v>1</v>
      </c>
      <c r="BR30" s="474"/>
      <c r="BS30" s="474"/>
      <c r="BT30" s="474"/>
      <c r="BU30" s="474"/>
      <c r="BV30" s="474"/>
      <c r="BW30" s="6">
        <f>IF(BR30&gt;BR31,1,0)+IF(BS30&gt;BS31,1,0)+IF(BT30&gt;BT31,1,0)+IF(BU30&gt;BU31,1,0)+IF(BV30&gt;BV31,1,0)</f>
        <v>0</v>
      </c>
      <c r="BX30" s="348"/>
      <c r="BY30" s="286">
        <f>$L$24</f>
        <v>3</v>
      </c>
      <c r="BZ30" s="474"/>
      <c r="CA30" s="474"/>
      <c r="CB30" s="474"/>
      <c r="CC30" s="474"/>
      <c r="CD30" s="474"/>
      <c r="CE30" s="6">
        <f>IF(BZ30&gt;BZ31,1,0)+IF(CA30&gt;CA31,1,0)+IF(CB30&gt;CB31,1,0)+IF(CC30&gt;CC31,1,0)+IF(CD30&gt;CD31,1,0)</f>
        <v>0</v>
      </c>
      <c r="CF30" s="388"/>
      <c r="CG30" s="377"/>
      <c r="CH30" s="377"/>
      <c r="CI30" s="377"/>
      <c r="CJ30" s="377"/>
      <c r="CK30" s="377"/>
      <c r="CL30" s="377"/>
      <c r="CM30" s="377"/>
      <c r="CN30" s="320"/>
    </row>
    <row r="31" spans="1:92" s="247" customFormat="1" ht="34.950000000000003" customHeight="1" thickTop="1" thickBot="1" x14ac:dyDescent="0.3">
      <c r="A31" s="301"/>
      <c r="B31" s="319"/>
      <c r="C31" s="319"/>
      <c r="D31" s="319"/>
      <c r="E31" s="319"/>
      <c r="F31" s="319"/>
      <c r="G31" s="319"/>
      <c r="H31" s="319"/>
      <c r="I31" s="319"/>
      <c r="J31" s="319"/>
      <c r="K31" s="379" t="s">
        <v>35</v>
      </c>
      <c r="L31" s="598">
        <v>8</v>
      </c>
      <c r="M31" s="599"/>
      <c r="N31" s="599"/>
      <c r="O31" s="599"/>
      <c r="P31" s="599"/>
      <c r="Q31" s="599"/>
      <c r="R31" s="599"/>
      <c r="S31" s="599"/>
      <c r="T31" s="600"/>
      <c r="U31" s="319"/>
      <c r="V31" s="319"/>
      <c r="W31" s="319"/>
      <c r="X31" s="319"/>
      <c r="Y31" s="319"/>
      <c r="Z31" s="319"/>
      <c r="AA31" s="601" t="s">
        <v>58</v>
      </c>
      <c r="AB31" s="601"/>
      <c r="AC31" s="602"/>
      <c r="AD31" s="603">
        <f>$J$16</f>
        <v>8</v>
      </c>
      <c r="AE31" s="604"/>
      <c r="AF31" s="604"/>
      <c r="AG31" s="604"/>
      <c r="AH31" s="604"/>
      <c r="AI31" s="604"/>
      <c r="AJ31" s="604"/>
      <c r="AK31" s="604"/>
      <c r="AL31" s="604"/>
      <c r="AM31" s="604"/>
      <c r="AN31" s="604"/>
      <c r="AO31" s="605"/>
      <c r="AP31" s="380"/>
      <c r="AQ31" s="380"/>
      <c r="AR31" s="380"/>
      <c r="AS31" s="380"/>
      <c r="AT31" s="380"/>
      <c r="AU31" s="380"/>
      <c r="AV31" s="319"/>
      <c r="AW31" s="319"/>
      <c r="AX31" s="319"/>
      <c r="AY31" s="319"/>
      <c r="AZ31" s="319"/>
      <c r="BA31" s="287">
        <f>$L$27</f>
        <v>5</v>
      </c>
      <c r="BB31" s="475"/>
      <c r="BC31" s="475"/>
      <c r="BD31" s="475"/>
      <c r="BE31" s="475"/>
      <c r="BF31" s="475"/>
      <c r="BG31" s="9">
        <f>IF(BB31&gt;BB30,1,0)+IF(BC31&gt;BC30,1,0)+IF(BD31&gt;BD30,1,0)+IF(BE31&gt;BE30,1,0)+IF(BF31&gt;BF30,1,0)</f>
        <v>0</v>
      </c>
      <c r="BH31" s="349"/>
      <c r="BI31" s="287">
        <f>$L$30</f>
        <v>7</v>
      </c>
      <c r="BJ31" s="475"/>
      <c r="BK31" s="475"/>
      <c r="BL31" s="475"/>
      <c r="BM31" s="475"/>
      <c r="BN31" s="475"/>
      <c r="BO31" s="9">
        <f>IF(BJ31&gt;BJ30,1,0)+IF(BK31&gt;BK30,1,0)+IF(BL31&gt;BL30,1,0)+IF(BM31&gt;BM30,1,0)+IF(BN31&gt;BN30,1,0)</f>
        <v>0</v>
      </c>
      <c r="BP31" s="348"/>
      <c r="BQ31" s="287">
        <f>$L$33</f>
        <v>9</v>
      </c>
      <c r="BR31" s="475"/>
      <c r="BS31" s="475"/>
      <c r="BT31" s="475"/>
      <c r="BU31" s="475"/>
      <c r="BV31" s="475"/>
      <c r="BW31" s="9">
        <f>IF(BR31&gt;BR30,1,0)+IF(BS31&gt;BS30,1,0)+IF(BT31&gt;BT30,1,0)+IF(BU31&gt;BU30,1,0)+IF(BV31&gt;BV30,1,0)</f>
        <v>0</v>
      </c>
      <c r="BX31" s="348"/>
      <c r="BY31" s="289">
        <f>$L$34</f>
        <v>10</v>
      </c>
      <c r="BZ31" s="475"/>
      <c r="CA31" s="475"/>
      <c r="CB31" s="475"/>
      <c r="CC31" s="475"/>
      <c r="CD31" s="475"/>
      <c r="CE31" s="9">
        <f>IF(BZ31&gt;BZ30,1,0)+IF(CA31&gt;CA30,1,0)+IF(CB31&gt;CB30,1,0)+IF(CC31&gt;CC30,1,0)+IF(CD31&gt;CD30,1,0)</f>
        <v>0</v>
      </c>
      <c r="CF31" s="388"/>
      <c r="CG31" s="377"/>
      <c r="CH31" s="377"/>
      <c r="CI31" s="377"/>
      <c r="CJ31" s="377"/>
      <c r="CK31" s="377"/>
      <c r="CL31" s="377"/>
      <c r="CM31" s="377"/>
      <c r="CN31" s="320"/>
    </row>
    <row r="32" spans="1:92" s="247" customFormat="1" ht="34.950000000000003" customHeight="1" thickTop="1" thickBot="1" x14ac:dyDescent="0.45">
      <c r="A32" s="301"/>
      <c r="B32" s="319"/>
      <c r="C32" s="319"/>
      <c r="D32" s="319"/>
      <c r="E32" s="319"/>
      <c r="F32" s="319"/>
      <c r="G32" s="319"/>
      <c r="H32" s="319"/>
      <c r="I32" s="319"/>
      <c r="J32" s="319"/>
      <c r="K32" s="308"/>
      <c r="L32" s="607"/>
      <c r="M32" s="607"/>
      <c r="N32" s="607"/>
      <c r="O32" s="607"/>
      <c r="P32" s="607"/>
      <c r="Q32" s="607"/>
      <c r="R32" s="607"/>
      <c r="S32" s="607"/>
      <c r="T32" s="607"/>
      <c r="U32" s="319"/>
      <c r="V32" s="319"/>
      <c r="W32" s="319"/>
      <c r="X32" s="319"/>
      <c r="Y32" s="319"/>
      <c r="Z32" s="319"/>
      <c r="AA32" s="319"/>
      <c r="AB32" s="319"/>
      <c r="AC32" s="319"/>
      <c r="AD32" s="606"/>
      <c r="AE32" s="606"/>
      <c r="AF32" s="606"/>
      <c r="AG32" s="606"/>
      <c r="AH32" s="606"/>
      <c r="AI32" s="606"/>
      <c r="AJ32" s="606"/>
      <c r="AK32" s="606"/>
      <c r="AL32" s="606"/>
      <c r="AM32" s="606"/>
      <c r="AN32" s="606"/>
      <c r="AO32" s="606"/>
      <c r="AP32" s="339"/>
      <c r="AQ32" s="339"/>
      <c r="AR32" s="339"/>
      <c r="AS32" s="339"/>
      <c r="AT32" s="339"/>
      <c r="AU32" s="339"/>
      <c r="AV32" s="387"/>
      <c r="AW32" s="319"/>
      <c r="AX32" s="319"/>
      <c r="AY32" s="319"/>
      <c r="AZ32" s="319"/>
      <c r="BA32" s="349"/>
      <c r="BB32" s="453"/>
      <c r="BC32" s="453"/>
      <c r="BD32" s="453"/>
      <c r="BE32" s="453"/>
      <c r="BF32" s="453"/>
      <c r="BG32" s="349"/>
      <c r="BH32" s="349"/>
      <c r="BI32" s="349"/>
      <c r="BJ32" s="453"/>
      <c r="BK32" s="453"/>
      <c r="BL32" s="453"/>
      <c r="BM32" s="453"/>
      <c r="BN32" s="453"/>
      <c r="BO32" s="349"/>
      <c r="BP32" s="349"/>
      <c r="BQ32" s="349"/>
      <c r="BR32" s="453"/>
      <c r="BS32" s="453"/>
      <c r="BT32" s="453"/>
      <c r="BU32" s="453"/>
      <c r="BV32" s="453"/>
      <c r="BW32" s="349"/>
      <c r="BX32" s="349"/>
      <c r="BY32" s="349"/>
      <c r="BZ32" s="453"/>
      <c r="CA32" s="453"/>
      <c r="CB32" s="453"/>
      <c r="CC32" s="453"/>
      <c r="CD32" s="453"/>
      <c r="CE32" s="349"/>
      <c r="CF32" s="349"/>
      <c r="CG32" s="377"/>
      <c r="CH32" s="377"/>
      <c r="CI32" s="377"/>
      <c r="CJ32" s="377"/>
      <c r="CK32" s="377"/>
      <c r="CL32" s="377"/>
      <c r="CM32" s="377"/>
      <c r="CN32" s="320"/>
    </row>
    <row r="33" spans="1:92" s="247" customFormat="1" ht="34.950000000000003" customHeight="1" thickTop="1" thickBot="1" x14ac:dyDescent="0.3">
      <c r="A33" s="301"/>
      <c r="B33" s="319"/>
      <c r="C33" s="319"/>
      <c r="D33" s="319"/>
      <c r="E33" s="319"/>
      <c r="F33" s="319"/>
      <c r="G33" s="319"/>
      <c r="H33" s="319"/>
      <c r="I33" s="319"/>
      <c r="J33" s="319"/>
      <c r="K33" s="379" t="s">
        <v>59</v>
      </c>
      <c r="L33" s="598">
        <v>9</v>
      </c>
      <c r="M33" s="599"/>
      <c r="N33" s="599"/>
      <c r="O33" s="599"/>
      <c r="P33" s="599"/>
      <c r="Q33" s="599"/>
      <c r="R33" s="599"/>
      <c r="S33" s="599"/>
      <c r="T33" s="600"/>
      <c r="U33" s="319"/>
      <c r="V33" s="319"/>
      <c r="W33" s="319"/>
      <c r="X33" s="319"/>
      <c r="Y33" s="319"/>
      <c r="Z33" s="319"/>
      <c r="AA33" s="601" t="s">
        <v>61</v>
      </c>
      <c r="AB33" s="601"/>
      <c r="AC33" s="602"/>
      <c r="AD33" s="603">
        <f>$J$17</f>
        <v>9</v>
      </c>
      <c r="AE33" s="604"/>
      <c r="AF33" s="604"/>
      <c r="AG33" s="604"/>
      <c r="AH33" s="604"/>
      <c r="AI33" s="604"/>
      <c r="AJ33" s="604"/>
      <c r="AK33" s="604"/>
      <c r="AL33" s="604"/>
      <c r="AM33" s="604"/>
      <c r="AN33" s="604"/>
      <c r="AO33" s="605"/>
      <c r="AP33" s="380"/>
      <c r="AQ33" s="380"/>
      <c r="AR33" s="380"/>
      <c r="AS33" s="380"/>
      <c r="AT33" s="380"/>
      <c r="AU33" s="380"/>
      <c r="AV33" s="319"/>
      <c r="AW33" s="319"/>
      <c r="AX33" s="319"/>
      <c r="AY33" s="319"/>
      <c r="AZ33" s="319"/>
      <c r="BA33" s="286">
        <f>$L$21</f>
        <v>1</v>
      </c>
      <c r="BB33" s="474"/>
      <c r="BC33" s="474"/>
      <c r="BD33" s="474"/>
      <c r="BE33" s="474"/>
      <c r="BF33" s="474"/>
      <c r="BG33" s="6">
        <f>IF(BB33&gt;BB34,1,0)+IF(BC33&gt;BC34,1,0)+IF(BD33&gt;BD34,1,0)+IF(BE33&gt;BE34,1,0)+IF(BF33&gt;BF34,1,0)</f>
        <v>0</v>
      </c>
      <c r="BH33" s="349"/>
      <c r="BI33" s="286">
        <f>$L$21</f>
        <v>1</v>
      </c>
      <c r="BJ33" s="474"/>
      <c r="BK33" s="474"/>
      <c r="BL33" s="474"/>
      <c r="BM33" s="474"/>
      <c r="BN33" s="474"/>
      <c r="BO33" s="6">
        <f>IF(BJ33&gt;BJ34,1,0)+IF(BK33&gt;BK34,1,0)+IF(BL33&gt;BL34,1,0)+IF(BM33&gt;BM34,1,0)+IF(BN33&gt;BN34,1,0)</f>
        <v>0</v>
      </c>
      <c r="BP33" s="349"/>
      <c r="BQ33" s="286">
        <f>$L$25</f>
        <v>4</v>
      </c>
      <c r="BR33" s="474"/>
      <c r="BS33" s="474"/>
      <c r="BT33" s="474"/>
      <c r="BU33" s="474"/>
      <c r="BV33" s="474"/>
      <c r="BW33" s="6">
        <f>IF(BR33&gt;BR34,1,0)+IF(BS33&gt;BS34,1,0)+IF(BT33&gt;BT34,1,0)+IF(BU33&gt;BU34,1,0)+IF(BV33&gt;BV34,1,0)</f>
        <v>0</v>
      </c>
      <c r="BX33" s="348"/>
      <c r="BY33" s="286">
        <f>$L$22</f>
        <v>2</v>
      </c>
      <c r="BZ33" s="474"/>
      <c r="CA33" s="474"/>
      <c r="CB33" s="474"/>
      <c r="CC33" s="474"/>
      <c r="CD33" s="474"/>
      <c r="CE33" s="6">
        <f>IF(BZ33&gt;BZ34,1,0)+IF(CA33&gt;CA34,1,0)+IF(CB33&gt;CB34,1,0)+IF(CC33&gt;CC34,1,0)+IF(CD33&gt;CD34,1,0)</f>
        <v>0</v>
      </c>
      <c r="CF33" s="388"/>
      <c r="CG33" s="377"/>
      <c r="CH33" s="377"/>
      <c r="CI33" s="377"/>
      <c r="CJ33" s="377"/>
      <c r="CK33" s="377"/>
      <c r="CL33" s="377"/>
      <c r="CM33" s="377"/>
      <c r="CN33" s="320"/>
    </row>
    <row r="34" spans="1:92" s="247" customFormat="1" ht="34.950000000000003" customHeight="1" thickTop="1" thickBot="1" x14ac:dyDescent="0.45">
      <c r="A34" s="301"/>
      <c r="B34" s="319"/>
      <c r="C34" s="319"/>
      <c r="D34" s="319"/>
      <c r="E34" s="319"/>
      <c r="F34" s="319"/>
      <c r="G34" s="319"/>
      <c r="H34" s="319"/>
      <c r="I34" s="319"/>
      <c r="J34" s="319"/>
      <c r="K34" s="379" t="s">
        <v>62</v>
      </c>
      <c r="L34" s="598">
        <v>10</v>
      </c>
      <c r="M34" s="599"/>
      <c r="N34" s="599"/>
      <c r="O34" s="599"/>
      <c r="P34" s="599"/>
      <c r="Q34" s="599"/>
      <c r="R34" s="599"/>
      <c r="S34" s="599"/>
      <c r="T34" s="600"/>
      <c r="U34" s="319"/>
      <c r="V34" s="319"/>
      <c r="W34" s="319"/>
      <c r="X34" s="319"/>
      <c r="Y34" s="319"/>
      <c r="Z34" s="319"/>
      <c r="AA34" s="601" t="s">
        <v>64</v>
      </c>
      <c r="AB34" s="601"/>
      <c r="AC34" s="602"/>
      <c r="AD34" s="603">
        <f>$J$18</f>
        <v>10</v>
      </c>
      <c r="AE34" s="604"/>
      <c r="AF34" s="604"/>
      <c r="AG34" s="604"/>
      <c r="AH34" s="604"/>
      <c r="AI34" s="604"/>
      <c r="AJ34" s="604"/>
      <c r="AK34" s="604"/>
      <c r="AL34" s="604"/>
      <c r="AM34" s="604"/>
      <c r="AN34" s="604"/>
      <c r="AO34" s="605"/>
      <c r="AP34" s="339"/>
      <c r="AQ34" s="339"/>
      <c r="AR34" s="339"/>
      <c r="AS34" s="339"/>
      <c r="AT34" s="339"/>
      <c r="AU34" s="339"/>
      <c r="AV34" s="319"/>
      <c r="AW34" s="319"/>
      <c r="AX34" s="319"/>
      <c r="AY34" s="319"/>
      <c r="AZ34" s="319"/>
      <c r="BA34" s="287">
        <f>$L$31</f>
        <v>8</v>
      </c>
      <c r="BB34" s="475"/>
      <c r="BC34" s="475"/>
      <c r="BD34" s="475"/>
      <c r="BE34" s="475"/>
      <c r="BF34" s="475"/>
      <c r="BG34" s="9">
        <f>IF(BB34&gt;BB33,1,0)+IF(BC34&gt;BC33,1,0)+IF(BD34&gt;BD33,1,0)+IF(BE34&gt;BE33,1,0)+IF(BF34&gt;BF33,1,0)</f>
        <v>0</v>
      </c>
      <c r="BH34" s="349"/>
      <c r="BI34" s="289">
        <f>$L$24</f>
        <v>3</v>
      </c>
      <c r="BJ34" s="475"/>
      <c r="BK34" s="475"/>
      <c r="BL34" s="475"/>
      <c r="BM34" s="475"/>
      <c r="BN34" s="475"/>
      <c r="BO34" s="9">
        <f>IF(BJ34&gt;BJ33,1,0)+IF(BK34&gt;BK33,1,0)+IF(BL34&gt;BL33,1,0)+IF(BM34&gt;BM33,1,0)+IF(BN34&gt;BN33,1,0)</f>
        <v>0</v>
      </c>
      <c r="BP34" s="348"/>
      <c r="BQ34" s="287">
        <f>$L$28</f>
        <v>6</v>
      </c>
      <c r="BR34" s="475"/>
      <c r="BS34" s="475"/>
      <c r="BT34" s="475"/>
      <c r="BU34" s="475"/>
      <c r="BV34" s="475"/>
      <c r="BW34" s="9">
        <f>IF(BR34&gt;BR33,1,0)+IF(BS34&gt;BS33,1,0)+IF(BT34&gt;BT33,1,0)+IF(BU34&gt;BU33,1,0)+IF(BV34&gt;BV33,1,0)</f>
        <v>0</v>
      </c>
      <c r="BX34" s="348"/>
      <c r="BY34" s="287">
        <f>$L$25</f>
        <v>4</v>
      </c>
      <c r="BZ34" s="475"/>
      <c r="CA34" s="475"/>
      <c r="CB34" s="475"/>
      <c r="CC34" s="475"/>
      <c r="CD34" s="475"/>
      <c r="CE34" s="9">
        <f>IF(BZ34&gt;BZ33,1,0)+IF(CA34&gt;CA33,1,0)+IF(CB34&gt;CB33,1,0)+IF(CC34&gt;CC33,1,0)+IF(CD34&gt;CD33,1,0)</f>
        <v>0</v>
      </c>
      <c r="CF34" s="388"/>
      <c r="CG34" s="377"/>
      <c r="CH34" s="377"/>
      <c r="CI34" s="377"/>
      <c r="CJ34" s="377"/>
      <c r="CK34" s="377"/>
      <c r="CL34" s="377"/>
      <c r="CM34" s="377"/>
      <c r="CN34" s="320"/>
    </row>
    <row r="35" spans="1:92" s="247" customFormat="1" ht="34.950000000000003" customHeight="1" thickTop="1" x14ac:dyDescent="0.25">
      <c r="A35" s="301"/>
      <c r="B35" s="319"/>
      <c r="C35" s="319"/>
      <c r="D35" s="319"/>
      <c r="E35" s="319"/>
      <c r="F35" s="319"/>
      <c r="G35" s="319"/>
      <c r="H35" s="319"/>
      <c r="I35" s="319"/>
      <c r="J35" s="319"/>
      <c r="K35" s="308"/>
      <c r="L35" s="606"/>
      <c r="M35" s="606"/>
      <c r="N35" s="606"/>
      <c r="O35" s="606"/>
      <c r="P35" s="606"/>
      <c r="Q35" s="606"/>
      <c r="R35" s="606"/>
      <c r="S35" s="606"/>
      <c r="T35" s="606"/>
      <c r="U35" s="319"/>
      <c r="V35" s="319"/>
      <c r="W35" s="319"/>
      <c r="X35" s="319"/>
      <c r="Y35" s="319"/>
      <c r="Z35" s="319"/>
      <c r="AA35" s="319"/>
      <c r="AB35" s="319"/>
      <c r="AC35" s="319"/>
      <c r="AD35" s="606"/>
      <c r="AE35" s="606"/>
      <c r="AF35" s="606"/>
      <c r="AG35" s="606"/>
      <c r="AH35" s="606"/>
      <c r="AI35" s="606"/>
      <c r="AJ35" s="606"/>
      <c r="AK35" s="606"/>
      <c r="AL35" s="606"/>
      <c r="AM35" s="606"/>
      <c r="AN35" s="606"/>
      <c r="AO35" s="606"/>
      <c r="AP35" s="380"/>
      <c r="AQ35" s="380"/>
      <c r="AR35" s="380"/>
      <c r="AS35" s="380"/>
      <c r="AT35" s="380"/>
      <c r="AU35" s="380"/>
      <c r="AV35" s="319"/>
      <c r="AW35" s="319"/>
      <c r="AX35" s="319"/>
      <c r="AY35" s="319"/>
      <c r="AZ35" s="319"/>
      <c r="BA35" s="374"/>
      <c r="BB35" s="478"/>
      <c r="BC35" s="478"/>
      <c r="BD35" s="478"/>
      <c r="BE35" s="478"/>
      <c r="BF35" s="478"/>
      <c r="BG35" s="374"/>
      <c r="BH35" s="349"/>
      <c r="BI35" s="349"/>
      <c r="BJ35" s="453"/>
      <c r="BK35" s="453"/>
      <c r="BL35" s="453"/>
      <c r="BM35" s="453"/>
      <c r="BN35" s="453"/>
      <c r="BO35" s="349"/>
      <c r="BP35" s="349"/>
      <c r="BQ35" s="349"/>
      <c r="BR35" s="453"/>
      <c r="BS35" s="453"/>
      <c r="BT35" s="453"/>
      <c r="BU35" s="453"/>
      <c r="BV35" s="453"/>
      <c r="BW35" s="349"/>
      <c r="BX35" s="349"/>
      <c r="BY35" s="349"/>
      <c r="BZ35" s="453"/>
      <c r="CA35" s="453"/>
      <c r="CB35" s="453"/>
      <c r="CC35" s="453"/>
      <c r="CD35" s="453"/>
      <c r="CE35" s="349"/>
      <c r="CF35" s="349"/>
      <c r="CG35" s="377"/>
      <c r="CH35" s="377"/>
      <c r="CI35" s="377"/>
      <c r="CJ35" s="377"/>
      <c r="CK35" s="377"/>
      <c r="CL35" s="377"/>
      <c r="CM35" s="377"/>
      <c r="CN35" s="320"/>
    </row>
    <row r="36" spans="1:92" s="247" customFormat="1" ht="34.950000000000003" customHeight="1" x14ac:dyDescent="0.25">
      <c r="A36" s="301"/>
      <c r="B36" s="319"/>
      <c r="C36" s="319"/>
      <c r="D36" s="319"/>
      <c r="E36" s="319"/>
      <c r="F36" s="319"/>
      <c r="G36" s="319"/>
      <c r="H36" s="319"/>
      <c r="I36" s="319"/>
      <c r="J36" s="319"/>
      <c r="K36" s="308"/>
      <c r="L36" s="380"/>
      <c r="M36" s="380"/>
      <c r="N36" s="380"/>
      <c r="O36" s="380"/>
      <c r="P36" s="380"/>
      <c r="Q36" s="380"/>
      <c r="R36" s="380"/>
      <c r="S36" s="381"/>
      <c r="T36" s="381"/>
      <c r="U36" s="319"/>
      <c r="V36" s="319"/>
      <c r="W36" s="319"/>
      <c r="X36" s="319"/>
      <c r="Y36" s="319"/>
      <c r="Z36" s="319"/>
      <c r="AA36" s="319"/>
      <c r="AB36" s="319"/>
      <c r="AC36" s="319"/>
      <c r="AD36" s="380"/>
      <c r="AE36" s="382"/>
      <c r="AF36" s="382"/>
      <c r="AG36" s="382"/>
      <c r="AH36" s="382"/>
      <c r="AI36" s="382"/>
      <c r="AJ36" s="382"/>
      <c r="AK36" s="382"/>
      <c r="AL36" s="382"/>
      <c r="AM36" s="382"/>
      <c r="AN36" s="382"/>
      <c r="AO36" s="382"/>
      <c r="AP36" s="380"/>
      <c r="AQ36" s="380"/>
      <c r="AR36" s="380"/>
      <c r="AS36" s="380"/>
      <c r="AT36" s="380"/>
      <c r="AU36" s="380"/>
      <c r="AV36" s="319"/>
      <c r="AW36" s="319"/>
      <c r="AX36" s="319"/>
      <c r="AY36" s="319"/>
      <c r="AZ36" s="319"/>
      <c r="BA36" s="286">
        <f>$L$33</f>
        <v>9</v>
      </c>
      <c r="BB36" s="474"/>
      <c r="BC36" s="474"/>
      <c r="BD36" s="474"/>
      <c r="BE36" s="474"/>
      <c r="BF36" s="474"/>
      <c r="BG36" s="6">
        <f>IF(BB36&gt;BB37,1,0)+IF(BC36&gt;BC37,1,0)+IF(BD36&gt;BD37,1,0)+IF(BE36&gt;BE37,1,0)+IF(BF36&gt;BF37,1,0)</f>
        <v>0</v>
      </c>
      <c r="BH36" s="349"/>
      <c r="BI36" s="286">
        <f>$L$22</f>
        <v>2</v>
      </c>
      <c r="BJ36" s="474"/>
      <c r="BK36" s="474"/>
      <c r="BL36" s="474"/>
      <c r="BM36" s="474"/>
      <c r="BN36" s="474"/>
      <c r="BO36" s="6">
        <f>IF(BJ36&gt;BJ37,1,0)+IF(BK36&gt;BK37,1,0)+IF(BL36&gt;BL37,1,0)+IF(BM36&gt;BM37,1,0)+IF(BN36&gt;BN37,1,0)</f>
        <v>0</v>
      </c>
      <c r="BP36" s="349"/>
      <c r="BQ36" s="286">
        <f>$L$24</f>
        <v>3</v>
      </c>
      <c r="BR36" s="474"/>
      <c r="BS36" s="474"/>
      <c r="BT36" s="474"/>
      <c r="BU36" s="474"/>
      <c r="BV36" s="474"/>
      <c r="BW36" s="6">
        <f>IF(BR36&gt;BR37,1,0)+IF(BS36&gt;BS37,1,0)+IF(BT36&gt;BT37,1,0)+IF(BU36&gt;BU37,1,0)+IF(BV36&gt;BV37,1,0)</f>
        <v>0</v>
      </c>
      <c r="BX36" s="348"/>
      <c r="BY36" s="286">
        <f>$L$21</f>
        <v>1</v>
      </c>
      <c r="BZ36" s="474"/>
      <c r="CA36" s="474"/>
      <c r="CB36" s="474"/>
      <c r="CC36" s="474"/>
      <c r="CD36" s="474"/>
      <c r="CE36" s="6">
        <f>IF(BZ36&gt;BZ37,1,0)+IF(CA36&gt;CA37,1,0)+IF(CB36&gt;CB37,1,0)+IF(CC36&gt;CC37,1,0)+IF(CD36&gt;CD37,1,0)</f>
        <v>0</v>
      </c>
      <c r="CF36" s="388"/>
      <c r="CG36" s="377"/>
      <c r="CH36" s="377"/>
      <c r="CI36" s="377"/>
      <c r="CJ36" s="377"/>
      <c r="CK36" s="377"/>
      <c r="CL36" s="377"/>
      <c r="CM36" s="377"/>
      <c r="CN36" s="320"/>
    </row>
    <row r="37" spans="1:92" s="247" customFormat="1" ht="34.950000000000003" customHeight="1" thickBot="1" x14ac:dyDescent="0.3">
      <c r="A37" s="301"/>
      <c r="B37" s="319"/>
      <c r="C37" s="319"/>
      <c r="D37" s="319"/>
      <c r="E37" s="319"/>
      <c r="F37" s="319"/>
      <c r="G37" s="319"/>
      <c r="H37" s="319"/>
      <c r="I37" s="319"/>
      <c r="J37" s="319"/>
      <c r="K37" s="308"/>
      <c r="L37" s="380"/>
      <c r="M37" s="380"/>
      <c r="N37" s="380"/>
      <c r="O37" s="380"/>
      <c r="P37" s="380"/>
      <c r="Q37" s="380"/>
      <c r="R37" s="380"/>
      <c r="S37" s="381"/>
      <c r="T37" s="381"/>
      <c r="U37" s="319"/>
      <c r="V37" s="319"/>
      <c r="W37" s="319"/>
      <c r="X37" s="319"/>
      <c r="Y37" s="319"/>
      <c r="Z37" s="319"/>
      <c r="AA37" s="319"/>
      <c r="AB37" s="319"/>
      <c r="AC37" s="319"/>
      <c r="AD37" s="380"/>
      <c r="AE37" s="382"/>
      <c r="AF37" s="382"/>
      <c r="AG37" s="382"/>
      <c r="AH37" s="382"/>
      <c r="AI37" s="382"/>
      <c r="AJ37" s="382"/>
      <c r="AK37" s="382"/>
      <c r="AL37" s="382"/>
      <c r="AM37" s="382"/>
      <c r="AN37" s="382"/>
      <c r="AO37" s="382"/>
      <c r="AP37" s="380"/>
      <c r="AQ37" s="380"/>
      <c r="AR37" s="380"/>
      <c r="AS37" s="380"/>
      <c r="AT37" s="380"/>
      <c r="AU37" s="380"/>
      <c r="AV37" s="319"/>
      <c r="AW37" s="319"/>
      <c r="AX37" s="319"/>
      <c r="AY37" s="319"/>
      <c r="AZ37" s="319"/>
      <c r="BA37" s="287">
        <f>$L$34</f>
        <v>10</v>
      </c>
      <c r="BB37" s="475"/>
      <c r="BC37" s="475"/>
      <c r="BD37" s="475"/>
      <c r="BE37" s="475"/>
      <c r="BF37" s="475"/>
      <c r="BG37" s="9">
        <f>IF(BB37&gt;BB36,1,0)+IF(BC37&gt;BC36,1,0)+IF(BD37&gt;BD36,1,0)+IF(BE37&gt;BE36,1,0)+IF(BF37&gt;BF36,1,0)</f>
        <v>0</v>
      </c>
      <c r="BH37" s="349"/>
      <c r="BI37" s="289">
        <f>$L$34</f>
        <v>10</v>
      </c>
      <c r="BJ37" s="475"/>
      <c r="BK37" s="475"/>
      <c r="BL37" s="475"/>
      <c r="BM37" s="475"/>
      <c r="BN37" s="475"/>
      <c r="BO37" s="9">
        <f>IF(BJ37&gt;BJ36,1,0)+IF(BK37&gt;BK36,1,0)+IF(BL37&gt;BL36,1,0)+IF(BM37&gt;BM36,1,0)+IF(BN37&gt;BN36,1,0)</f>
        <v>0</v>
      </c>
      <c r="BP37" s="348"/>
      <c r="BQ37" s="287">
        <f>$L$30</f>
        <v>7</v>
      </c>
      <c r="BR37" s="475"/>
      <c r="BS37" s="475"/>
      <c r="BT37" s="475"/>
      <c r="BU37" s="475"/>
      <c r="BV37" s="475"/>
      <c r="BW37" s="9">
        <f>IF(BR37&gt;BR36,1,0)+IF(BS37&gt;BS36,1,0)+IF(BT37&gt;BT36,1,0)+IF(BU37&gt;BU36,1,0)+IF(BV37&gt;BV36,1,0)</f>
        <v>0</v>
      </c>
      <c r="BX37" s="348"/>
      <c r="BY37" s="287">
        <f>$L$27</f>
        <v>5</v>
      </c>
      <c r="BZ37" s="475"/>
      <c r="CA37" s="475"/>
      <c r="CB37" s="475"/>
      <c r="CC37" s="475"/>
      <c r="CD37" s="475"/>
      <c r="CE37" s="9">
        <f>IF(BZ37&gt;BZ36,1,0)+IF(CA37&gt;CA36,1,0)+IF(CB37&gt;CB36,1,0)+IF(CC37&gt;CC36,1,0)+IF(CD37&gt;CD36,1,0)</f>
        <v>0</v>
      </c>
      <c r="CF37" s="388"/>
      <c r="CG37" s="377"/>
      <c r="CH37" s="377"/>
      <c r="CI37" s="377"/>
      <c r="CJ37" s="377"/>
      <c r="CK37" s="377"/>
      <c r="CL37" s="377"/>
      <c r="CM37" s="377"/>
      <c r="CN37" s="320"/>
    </row>
    <row r="38" spans="1:92" ht="34.950000000000003" customHeight="1" thickBot="1" x14ac:dyDescent="0.35">
      <c r="A38" s="304"/>
      <c r="B38" s="333"/>
      <c r="C38" s="333"/>
      <c r="D38" s="333"/>
      <c r="E38" s="333"/>
      <c r="F38" s="333"/>
      <c r="G38" s="333"/>
      <c r="H38" s="333"/>
      <c r="I38" s="333"/>
      <c r="J38" s="333"/>
      <c r="K38" s="577" t="s">
        <v>98</v>
      </c>
      <c r="L38" s="577"/>
      <c r="M38" s="577"/>
      <c r="N38" s="577"/>
      <c r="O38" s="577"/>
      <c r="P38" s="333"/>
      <c r="Q38" s="333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34"/>
      <c r="AE38" s="334"/>
      <c r="AF38" s="334"/>
      <c r="AG38" s="334"/>
      <c r="AH38" s="334"/>
      <c r="AI38" s="334"/>
      <c r="AJ38" s="334"/>
      <c r="AK38" s="334"/>
      <c r="AL38" s="334"/>
      <c r="AM38" s="334"/>
      <c r="AN38" s="334"/>
      <c r="AO38" s="334"/>
      <c r="AP38" s="334"/>
      <c r="AQ38" s="334"/>
      <c r="AR38" s="334"/>
      <c r="AS38" s="334"/>
      <c r="AT38" s="334"/>
      <c r="AU38" s="335"/>
      <c r="AV38" s="336"/>
      <c r="AW38" s="336"/>
      <c r="AX38" s="336"/>
      <c r="AY38" s="336"/>
      <c r="AZ38" s="324"/>
      <c r="BA38" s="347"/>
      <c r="BB38" s="347"/>
      <c r="BC38" s="347"/>
      <c r="BD38" s="347"/>
      <c r="BE38" s="347"/>
      <c r="BF38" s="347"/>
      <c r="BG38" s="347"/>
      <c r="BH38" s="347"/>
      <c r="BI38" s="347"/>
      <c r="BJ38" s="347"/>
      <c r="BK38" s="347"/>
      <c r="BL38" s="347"/>
      <c r="BM38" s="347"/>
      <c r="BN38" s="347"/>
      <c r="BO38" s="347"/>
      <c r="BP38" s="347"/>
      <c r="BQ38" s="363"/>
      <c r="BR38" s="363"/>
      <c r="BS38" s="363"/>
      <c r="BT38" s="363"/>
      <c r="BU38" s="363"/>
      <c r="BV38" s="363"/>
      <c r="BW38" s="363"/>
      <c r="BX38" s="363"/>
      <c r="BY38" s="363"/>
      <c r="BZ38" s="363"/>
      <c r="CA38" s="363"/>
      <c r="CB38" s="363"/>
      <c r="CC38" s="363"/>
      <c r="CD38" s="363"/>
      <c r="CE38" s="363"/>
      <c r="CF38" s="363"/>
      <c r="CG38" s="363"/>
      <c r="CH38" s="363"/>
      <c r="CI38" s="363"/>
      <c r="CJ38" s="363"/>
      <c r="CK38" s="363"/>
      <c r="CL38" s="363"/>
      <c r="CM38" s="363"/>
      <c r="CN38" s="389"/>
    </row>
  </sheetData>
  <mergeCells count="108">
    <mergeCell ref="BW22:BW23"/>
    <mergeCell ref="CE22:CE23"/>
    <mergeCell ref="CD6:CD7"/>
    <mergeCell ref="BZ22:BZ23"/>
    <mergeCell ref="CA22:CA23"/>
    <mergeCell ref="CB22:CB23"/>
    <mergeCell ref="CC22:CC23"/>
    <mergeCell ref="CD22:CD23"/>
    <mergeCell ref="BZ6:BZ7"/>
    <mergeCell ref="CA6:CA7"/>
    <mergeCell ref="CB6:CB7"/>
    <mergeCell ref="CL6:CL7"/>
    <mergeCell ref="CH6:CH7"/>
    <mergeCell ref="CI6:CI7"/>
    <mergeCell ref="CJ6:CJ7"/>
    <mergeCell ref="CK6:CK7"/>
    <mergeCell ref="CE6:CE7"/>
    <mergeCell ref="BS6:BS7"/>
    <mergeCell ref="BO22:BO23"/>
    <mergeCell ref="BU6:BU7"/>
    <mergeCell ref="BV6:BV7"/>
    <mergeCell ref="BR22:BR23"/>
    <mergeCell ref="BS22:BS23"/>
    <mergeCell ref="BT22:BT23"/>
    <mergeCell ref="BU22:BU23"/>
    <mergeCell ref="BV22:BV23"/>
    <mergeCell ref="L28:T28"/>
    <mergeCell ref="AA28:AC28"/>
    <mergeCell ref="AD28:AO28"/>
    <mergeCell ref="L29:T29"/>
    <mergeCell ref="BN22:BN23"/>
    <mergeCell ref="BR6:BR7"/>
    <mergeCell ref="L31:T31"/>
    <mergeCell ref="AA31:AC31"/>
    <mergeCell ref="AD31:AO31"/>
    <mergeCell ref="L32:T32"/>
    <mergeCell ref="AD32:AO32"/>
    <mergeCell ref="L35:T35"/>
    <mergeCell ref="AD35:AO35"/>
    <mergeCell ref="K38:O38"/>
    <mergeCell ref="L33:T33"/>
    <mergeCell ref="AA33:AC33"/>
    <mergeCell ref="AD33:AO33"/>
    <mergeCell ref="L34:T34"/>
    <mergeCell ref="AA34:AC34"/>
    <mergeCell ref="AD34:AO34"/>
    <mergeCell ref="BE22:BE23"/>
    <mergeCell ref="BF22:BF23"/>
    <mergeCell ref="BJ22:BJ23"/>
    <mergeCell ref="BK22:BK23"/>
    <mergeCell ref="BL22:BL23"/>
    <mergeCell ref="BM22:BM23"/>
    <mergeCell ref="AD25:AO25"/>
    <mergeCell ref="L26:T26"/>
    <mergeCell ref="AD26:AO26"/>
    <mergeCell ref="L27:T27"/>
    <mergeCell ref="AA27:AC27"/>
    <mergeCell ref="AD27:AO27"/>
    <mergeCell ref="L20:T20"/>
    <mergeCell ref="AD20:AO20"/>
    <mergeCell ref="L21:T21"/>
    <mergeCell ref="AD21:AO21"/>
    <mergeCell ref="AD29:AO29"/>
    <mergeCell ref="L30:T30"/>
    <mergeCell ref="AA30:AC30"/>
    <mergeCell ref="AD30:AO30"/>
    <mergeCell ref="L25:T25"/>
    <mergeCell ref="AA25:AC25"/>
    <mergeCell ref="BD6:BD7"/>
    <mergeCell ref="BE6:BE7"/>
    <mergeCell ref="BF6:BF7"/>
    <mergeCell ref="CC6:CC7"/>
    <mergeCell ref="L24:T24"/>
    <mergeCell ref="AA24:AC24"/>
    <mergeCell ref="AD24:AO24"/>
    <mergeCell ref="L22:T22"/>
    <mergeCell ref="AA22:AC22"/>
    <mergeCell ref="AD22:AO22"/>
    <mergeCell ref="BG22:BG23"/>
    <mergeCell ref="BB22:BB23"/>
    <mergeCell ref="BC22:BC23"/>
    <mergeCell ref="BD22:BD23"/>
    <mergeCell ref="CM6:CM7"/>
    <mergeCell ref="AP8:AR8"/>
    <mergeCell ref="AS8:AU8"/>
    <mergeCell ref="AV8:AX8"/>
    <mergeCell ref="BB6:BB7"/>
    <mergeCell ref="BC6:BC7"/>
    <mergeCell ref="AM6:AO8"/>
    <mergeCell ref="BG6:BG7"/>
    <mergeCell ref="BO6:BO7"/>
    <mergeCell ref="BW6:BW7"/>
    <mergeCell ref="BJ6:BJ7"/>
    <mergeCell ref="BK6:BK7"/>
    <mergeCell ref="BL6:BL7"/>
    <mergeCell ref="BM6:BM7"/>
    <mergeCell ref="BN6:BN7"/>
    <mergeCell ref="BT6:BT7"/>
    <mergeCell ref="L2:AZ2"/>
    <mergeCell ref="L6:N8"/>
    <mergeCell ref="O6:Q8"/>
    <mergeCell ref="R6:T8"/>
    <mergeCell ref="U6:W8"/>
    <mergeCell ref="X6:Z8"/>
    <mergeCell ref="AA6:AC8"/>
    <mergeCell ref="AD6:AF8"/>
    <mergeCell ref="AG6:AI8"/>
    <mergeCell ref="AJ6:AL8"/>
  </mergeCells>
  <phoneticPr fontId="0" type="noConversion"/>
  <pageMargins left="0.78749999999999998" right="0.78749999999999998" top="0.78749999999999998" bottom="0.78749999999999998" header="9.8611111111111122E-2" footer="9.8611111111111122E-2"/>
  <pageSetup paperSize="9" fitToHeight="0" orientation="portrait" useFirstPageNumber="1" horizontalDpi="300" verticalDpi="300" r:id="rId1"/>
  <headerFooter alignWithMargins="0">
    <oddHeader>&amp;C&amp;"Times New Roman,Standard"&amp;12&amp;A</oddHeader>
    <oddFooter>&amp;C&amp;"Times New Roman,Standard"&amp;12Seite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4"/>
  <sheetViews>
    <sheetView showGridLines="0" zoomScale="50" workbookViewId="0">
      <selection activeCell="O6" sqref="O6:Q8"/>
    </sheetView>
  </sheetViews>
  <sheetFormatPr baseColWidth="10" defaultColWidth="11.44140625" defaultRowHeight="13.2" x14ac:dyDescent="0.25"/>
  <cols>
    <col min="1" max="1" width="5.6640625" style="197" customWidth="1"/>
    <col min="2" max="2" width="14.6640625" style="114" customWidth="1"/>
    <col min="3" max="3" width="7.6640625" style="114" customWidth="1"/>
    <col min="4" max="4" width="25.6640625" style="114" customWidth="1"/>
    <col min="5" max="7" width="7.6640625" style="114" customWidth="1"/>
    <col min="8" max="8" width="14.6640625" style="114" customWidth="1"/>
    <col min="9" max="9" width="7.6640625" style="114" customWidth="1"/>
    <col min="10" max="10" width="25.6640625" style="114" customWidth="1"/>
    <col min="11" max="11" width="22.6640625" style="114" customWidth="1"/>
    <col min="12" max="12" width="5.6640625" style="114" customWidth="1"/>
    <col min="13" max="13" width="1.6640625" style="114" customWidth="1"/>
    <col min="14" max="15" width="5.6640625" style="114" customWidth="1"/>
    <col min="16" max="16" width="1.6640625" style="114" customWidth="1"/>
    <col min="17" max="18" width="5.6640625" style="114" customWidth="1"/>
    <col min="19" max="19" width="1.6640625" style="114" customWidth="1"/>
    <col min="20" max="21" width="5.6640625" style="114" customWidth="1"/>
    <col min="22" max="22" width="1.6640625" style="114" customWidth="1"/>
    <col min="23" max="24" width="5.6640625" style="114" customWidth="1"/>
    <col min="25" max="25" width="1.6640625" style="114" customWidth="1"/>
    <col min="26" max="27" width="5.6640625" style="114" customWidth="1"/>
    <col min="28" max="28" width="1.6640625" style="114" customWidth="1"/>
    <col min="29" max="30" width="5.6640625" style="114" customWidth="1"/>
    <col min="31" max="31" width="1.6640625" style="114" customWidth="1"/>
    <col min="32" max="33" width="5.6640625" style="114" customWidth="1"/>
    <col min="34" max="34" width="1.6640625" style="114" customWidth="1"/>
    <col min="35" max="36" width="5.6640625" style="114" customWidth="1"/>
    <col min="37" max="37" width="1.6640625" style="114" customWidth="1"/>
    <col min="38" max="39" width="5.6640625" style="114" customWidth="1"/>
    <col min="40" max="40" width="1.6640625" style="114" customWidth="1"/>
    <col min="41" max="42" width="5.6640625" style="114" customWidth="1"/>
    <col min="43" max="43" width="1.6640625" style="114" customWidth="1"/>
    <col min="44" max="45" width="5.6640625" style="114" customWidth="1"/>
    <col min="46" max="46" width="1.6640625" style="114" customWidth="1"/>
    <col min="47" max="47" width="5.6640625" style="114" customWidth="1"/>
    <col min="48" max="48" width="6.6640625" style="114" customWidth="1"/>
    <col min="49" max="49" width="1.6640625" style="114" customWidth="1"/>
    <col min="50" max="50" width="6.6640625" style="114" customWidth="1"/>
    <col min="51" max="51" width="5.6640625" style="114" customWidth="1"/>
    <col min="52" max="52" width="1.6640625" style="114" customWidth="1"/>
    <col min="53" max="54" width="5.6640625" style="114" customWidth="1"/>
    <col min="55" max="55" width="1.6640625" style="114" customWidth="1"/>
    <col min="56" max="56" width="5.6640625" style="114" customWidth="1"/>
    <col min="57" max="57" width="7.6640625" style="114" customWidth="1"/>
    <col min="58" max="58" width="10.88671875" style="114" customWidth="1"/>
    <col min="59" max="59" width="27.6640625" style="114" customWidth="1"/>
    <col min="60" max="65" width="5.6640625" style="114" customWidth="1"/>
    <col min="66" max="66" width="8.6640625" style="114" customWidth="1"/>
    <col min="67" max="67" width="27.6640625" style="114" customWidth="1"/>
    <col min="68" max="73" width="5.6640625" style="114" customWidth="1"/>
    <col min="74" max="74" width="8.6640625" style="114" customWidth="1"/>
    <col min="75" max="75" width="27.6640625" style="114" customWidth="1"/>
    <col min="76" max="81" width="5.6640625" style="114" customWidth="1"/>
    <col min="82" max="82" width="8.6640625" style="197" customWidth="1"/>
    <col min="83" max="83" width="27.6640625" style="197" customWidth="1"/>
    <col min="84" max="89" width="5.6640625" style="197" customWidth="1"/>
    <col min="90" max="90" width="8.6640625" style="197" customWidth="1"/>
    <col min="91" max="91" width="27.6640625" style="197" customWidth="1"/>
    <col min="92" max="96" width="5.6640625" style="197" customWidth="1"/>
    <col min="97" max="97" width="5.6640625" style="114" customWidth="1"/>
    <col min="98" max="98" width="8.6640625" style="114" customWidth="1"/>
    <col min="99" max="99" width="27.6640625" style="114" customWidth="1"/>
    <col min="100" max="106" width="5.6640625" style="114" customWidth="1"/>
    <col min="107" max="16384" width="11.44140625" style="114"/>
  </cols>
  <sheetData>
    <row r="1" spans="1:106" s="197" customFormat="1" ht="15" customHeight="1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305"/>
    </row>
    <row r="2" spans="1:106" ht="31.8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584" t="s">
        <v>96</v>
      </c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584"/>
      <c r="AF2" s="584"/>
      <c r="AG2" s="584"/>
      <c r="AH2" s="584"/>
      <c r="AI2" s="584"/>
      <c r="AJ2" s="584"/>
      <c r="AK2" s="584"/>
      <c r="AL2" s="584"/>
      <c r="AM2" s="584"/>
      <c r="AN2" s="584"/>
      <c r="AO2" s="584"/>
      <c r="AP2" s="584"/>
      <c r="AQ2" s="584"/>
      <c r="AR2" s="584"/>
      <c r="AS2" s="584"/>
      <c r="AT2" s="584"/>
      <c r="AU2" s="584"/>
      <c r="AV2" s="584"/>
      <c r="AW2" s="584"/>
      <c r="AX2" s="584"/>
      <c r="AY2" s="584"/>
      <c r="AZ2" s="584"/>
      <c r="BA2" s="584"/>
      <c r="BB2" s="584"/>
      <c r="BC2" s="584"/>
      <c r="BD2" s="584"/>
      <c r="BE2" s="584"/>
      <c r="BF2" s="584"/>
      <c r="BG2" s="312"/>
      <c r="BH2" s="313"/>
      <c r="BI2" s="313"/>
      <c r="BJ2" s="313"/>
      <c r="BK2" s="313"/>
      <c r="BL2" s="313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8"/>
      <c r="CT2" s="308"/>
      <c r="CU2" s="308"/>
      <c r="CV2" s="308"/>
      <c r="CW2" s="308"/>
      <c r="CX2" s="308"/>
      <c r="CY2" s="308"/>
      <c r="CZ2" s="308"/>
      <c r="DA2" s="308"/>
      <c r="DB2" s="309"/>
    </row>
    <row r="3" spans="1:106" ht="19.95" customHeight="1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302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306"/>
      <c r="BH3" s="306"/>
      <c r="BI3" s="306"/>
      <c r="BJ3" s="306"/>
      <c r="BK3" s="306"/>
      <c r="BL3" s="306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8"/>
      <c r="CT3" s="308"/>
      <c r="CU3" s="308"/>
      <c r="CV3" s="308"/>
      <c r="CW3" s="308"/>
      <c r="CX3" s="308"/>
      <c r="CY3" s="308"/>
      <c r="CZ3" s="308"/>
      <c r="DA3" s="308"/>
      <c r="DB3" s="309"/>
    </row>
    <row r="4" spans="1:106" ht="34.950000000000003" customHeight="1" x14ac:dyDescent="0.25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310"/>
      <c r="M4" s="310"/>
      <c r="N4" s="310"/>
      <c r="O4" s="310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306"/>
      <c r="BH4" s="306"/>
      <c r="BI4" s="306"/>
      <c r="BJ4" s="306"/>
      <c r="BK4" s="306"/>
      <c r="BL4" s="306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8"/>
      <c r="CT4" s="308"/>
      <c r="CU4" s="308"/>
      <c r="CV4" s="308"/>
      <c r="CW4" s="308"/>
      <c r="CX4" s="308"/>
      <c r="CY4" s="308"/>
      <c r="CZ4" s="308"/>
      <c r="DA4" s="308"/>
      <c r="DB4" s="309"/>
    </row>
    <row r="5" spans="1:106" ht="34.950000000000003" customHeight="1" x14ac:dyDescent="0.25">
      <c r="A5" s="298"/>
      <c r="B5" s="299"/>
      <c r="C5" s="299"/>
      <c r="D5" s="299"/>
      <c r="E5" s="299"/>
      <c r="F5" s="299"/>
      <c r="G5" s="299"/>
      <c r="H5" s="299"/>
      <c r="I5" s="299"/>
      <c r="J5" s="299"/>
      <c r="K5" s="300"/>
      <c r="L5" s="311"/>
      <c r="M5" s="311"/>
      <c r="N5" s="311"/>
      <c r="O5" s="311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306"/>
      <c r="BH5" s="306"/>
      <c r="BI5" s="306"/>
      <c r="BJ5" s="306"/>
      <c r="BK5" s="306"/>
      <c r="BL5" s="306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8"/>
      <c r="CT5" s="308"/>
      <c r="CU5" s="308"/>
      <c r="CV5" s="308"/>
      <c r="CW5" s="308"/>
      <c r="CX5" s="308"/>
      <c r="CY5" s="308"/>
      <c r="CZ5" s="308"/>
      <c r="DA5" s="308"/>
      <c r="DB5" s="309"/>
    </row>
    <row r="6" spans="1:106" s="115" customFormat="1" ht="34.950000000000003" customHeight="1" x14ac:dyDescent="0.25">
      <c r="A6" s="301"/>
      <c r="B6" s="302"/>
      <c r="C6" s="302"/>
      <c r="D6" s="302"/>
      <c r="E6" s="302"/>
      <c r="F6" s="302"/>
      <c r="G6" s="302"/>
      <c r="H6" s="302"/>
      <c r="I6" s="302"/>
      <c r="J6" s="302"/>
      <c r="K6" s="300"/>
      <c r="L6" s="590" t="s">
        <v>19</v>
      </c>
      <c r="M6" s="590"/>
      <c r="N6" s="590"/>
      <c r="O6" s="590" t="str">
        <f>$L$24</f>
        <v>bb</v>
      </c>
      <c r="P6" s="590"/>
      <c r="Q6" s="590"/>
      <c r="R6" s="590" t="str">
        <f>$L$27</f>
        <v>cc</v>
      </c>
      <c r="S6" s="590"/>
      <c r="T6" s="590"/>
      <c r="U6" s="590" t="str">
        <f>$L$28</f>
        <v>dd</v>
      </c>
      <c r="V6" s="590"/>
      <c r="W6" s="590"/>
      <c r="X6" s="590" t="str">
        <f>$L$30</f>
        <v>ee</v>
      </c>
      <c r="Y6" s="590"/>
      <c r="Z6" s="590"/>
      <c r="AA6" s="637" t="str">
        <f>$L$31</f>
        <v>ff</v>
      </c>
      <c r="AB6" s="637"/>
      <c r="AC6" s="637"/>
      <c r="AD6" s="637" t="str">
        <f>$L$33</f>
        <v>gg</v>
      </c>
      <c r="AE6" s="637"/>
      <c r="AF6" s="637"/>
      <c r="AG6" s="641" t="str">
        <f>$L$34</f>
        <v>hh</v>
      </c>
      <c r="AH6" s="641"/>
      <c r="AI6" s="641"/>
      <c r="AJ6" s="591" t="str">
        <f>$L$36</f>
        <v>ii</v>
      </c>
      <c r="AK6" s="629"/>
      <c r="AL6" s="630"/>
      <c r="AM6" s="591" t="str">
        <f>$L$37</f>
        <v>jj</v>
      </c>
      <c r="AN6" s="629"/>
      <c r="AO6" s="630"/>
      <c r="AP6" s="591" t="str">
        <f>$L$39</f>
        <v>kk</v>
      </c>
      <c r="AQ6" s="629"/>
      <c r="AR6" s="630"/>
      <c r="AS6" s="591" t="str">
        <f>$L$40</f>
        <v>ll</v>
      </c>
      <c r="AT6" s="629"/>
      <c r="AU6" s="630"/>
      <c r="AV6" s="314"/>
      <c r="AW6" s="314"/>
      <c r="AX6" s="314"/>
      <c r="AY6" s="314"/>
      <c r="AZ6" s="314"/>
      <c r="BA6" s="302"/>
      <c r="BB6" s="299"/>
      <c r="BC6" s="299"/>
      <c r="BD6" s="299"/>
      <c r="BE6" s="299"/>
      <c r="BF6" s="315"/>
      <c r="BG6" s="439" t="s">
        <v>41</v>
      </c>
      <c r="BH6" s="593" t="s">
        <v>1</v>
      </c>
      <c r="BI6" s="593" t="s">
        <v>2</v>
      </c>
      <c r="BJ6" s="593" t="s">
        <v>3</v>
      </c>
      <c r="BK6" s="593" t="s">
        <v>39</v>
      </c>
      <c r="BL6" s="593" t="s">
        <v>40</v>
      </c>
      <c r="BM6" s="593" t="s">
        <v>4</v>
      </c>
      <c r="BN6" s="321"/>
      <c r="BO6" s="439" t="s">
        <v>42</v>
      </c>
      <c r="BP6" s="593" t="s">
        <v>1</v>
      </c>
      <c r="BQ6" s="593" t="s">
        <v>2</v>
      </c>
      <c r="BR6" s="593" t="s">
        <v>3</v>
      </c>
      <c r="BS6" s="593" t="s">
        <v>39</v>
      </c>
      <c r="BT6" s="593" t="s">
        <v>40</v>
      </c>
      <c r="BU6" s="593" t="s">
        <v>4</v>
      </c>
      <c r="BV6" s="318"/>
      <c r="BW6" s="439" t="s">
        <v>43</v>
      </c>
      <c r="BX6" s="593" t="s">
        <v>1</v>
      </c>
      <c r="BY6" s="593" t="s">
        <v>2</v>
      </c>
      <c r="BZ6" s="593" t="s">
        <v>3</v>
      </c>
      <c r="CA6" s="593" t="s">
        <v>39</v>
      </c>
      <c r="CB6" s="593" t="s">
        <v>40</v>
      </c>
      <c r="CC6" s="593" t="s">
        <v>4</v>
      </c>
      <c r="CD6" s="375"/>
      <c r="CE6" s="439" t="s">
        <v>44</v>
      </c>
      <c r="CF6" s="593" t="s">
        <v>1</v>
      </c>
      <c r="CG6" s="593" t="s">
        <v>2</v>
      </c>
      <c r="CH6" s="593" t="s">
        <v>3</v>
      </c>
      <c r="CI6" s="593" t="s">
        <v>39</v>
      </c>
      <c r="CJ6" s="593" t="s">
        <v>40</v>
      </c>
      <c r="CK6" s="593" t="s">
        <v>4</v>
      </c>
      <c r="CL6" s="375"/>
      <c r="CM6" s="439" t="s">
        <v>45</v>
      </c>
      <c r="CN6" s="593" t="s">
        <v>1</v>
      </c>
      <c r="CO6" s="593" t="s">
        <v>2</v>
      </c>
      <c r="CP6" s="593" t="s">
        <v>3</v>
      </c>
      <c r="CQ6" s="593" t="s">
        <v>39</v>
      </c>
      <c r="CR6" s="593" t="s">
        <v>40</v>
      </c>
      <c r="CS6" s="593" t="s">
        <v>4</v>
      </c>
      <c r="CT6" s="440"/>
      <c r="CU6" s="439" t="s">
        <v>46</v>
      </c>
      <c r="CV6" s="593" t="s">
        <v>1</v>
      </c>
      <c r="CW6" s="593" t="s">
        <v>2</v>
      </c>
      <c r="CX6" s="593" t="s">
        <v>3</v>
      </c>
      <c r="CY6" s="502" t="s">
        <v>39</v>
      </c>
      <c r="CZ6" s="502" t="s">
        <v>40</v>
      </c>
      <c r="DA6" s="502" t="s">
        <v>4</v>
      </c>
      <c r="DB6" s="320"/>
    </row>
    <row r="7" spans="1:106" s="115" customFormat="1" ht="34.950000000000003" customHeight="1" x14ac:dyDescent="0.25">
      <c r="A7" s="301"/>
      <c r="B7" s="302"/>
      <c r="C7" s="302"/>
      <c r="D7" s="302"/>
      <c r="E7" s="302"/>
      <c r="F7" s="302"/>
      <c r="G7" s="302"/>
      <c r="H7" s="302"/>
      <c r="I7" s="302"/>
      <c r="J7" s="302"/>
      <c r="K7" s="299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637"/>
      <c r="AB7" s="637"/>
      <c r="AC7" s="637"/>
      <c r="AD7" s="637"/>
      <c r="AE7" s="637"/>
      <c r="AF7" s="637"/>
      <c r="AG7" s="641"/>
      <c r="AH7" s="641"/>
      <c r="AI7" s="641"/>
      <c r="AJ7" s="631"/>
      <c r="AK7" s="632"/>
      <c r="AL7" s="633"/>
      <c r="AM7" s="631"/>
      <c r="AN7" s="632"/>
      <c r="AO7" s="633"/>
      <c r="AP7" s="631"/>
      <c r="AQ7" s="632"/>
      <c r="AR7" s="633"/>
      <c r="AS7" s="631"/>
      <c r="AT7" s="632"/>
      <c r="AU7" s="633"/>
      <c r="AV7" s="314"/>
      <c r="AW7" s="314"/>
      <c r="AX7" s="314"/>
      <c r="AY7" s="314"/>
      <c r="AZ7" s="314"/>
      <c r="BA7" s="302"/>
      <c r="BB7" s="302"/>
      <c r="BC7" s="302"/>
      <c r="BD7" s="302"/>
      <c r="BE7" s="302"/>
      <c r="BF7" s="315"/>
      <c r="BG7" s="318"/>
      <c r="BH7" s="503"/>
      <c r="BI7" s="503"/>
      <c r="BJ7" s="503"/>
      <c r="BK7" s="503"/>
      <c r="BL7" s="503"/>
      <c r="BM7" s="503"/>
      <c r="BN7" s="321"/>
      <c r="BO7" s="321"/>
      <c r="BP7" s="503"/>
      <c r="BQ7" s="503"/>
      <c r="BR7" s="503"/>
      <c r="BS7" s="503"/>
      <c r="BT7" s="503"/>
      <c r="BU7" s="503"/>
      <c r="BV7" s="321"/>
      <c r="BW7" s="321"/>
      <c r="BX7" s="503"/>
      <c r="BY7" s="503"/>
      <c r="BZ7" s="503"/>
      <c r="CA7" s="503"/>
      <c r="CB7" s="503"/>
      <c r="CC7" s="503"/>
      <c r="CD7" s="375"/>
      <c r="CE7" s="375"/>
      <c r="CF7" s="503"/>
      <c r="CG7" s="503"/>
      <c r="CH7" s="503"/>
      <c r="CI7" s="503"/>
      <c r="CJ7" s="503"/>
      <c r="CK7" s="503"/>
      <c r="CL7" s="375"/>
      <c r="CM7" s="375"/>
      <c r="CN7" s="503"/>
      <c r="CO7" s="503"/>
      <c r="CP7" s="503"/>
      <c r="CQ7" s="503"/>
      <c r="CR7" s="503"/>
      <c r="CS7" s="503"/>
      <c r="CT7" s="440"/>
      <c r="CU7" s="440"/>
      <c r="CV7" s="503"/>
      <c r="CW7" s="503"/>
      <c r="CX7" s="503"/>
      <c r="CY7" s="503"/>
      <c r="CZ7" s="503"/>
      <c r="DA7" s="503"/>
      <c r="DB7" s="320"/>
    </row>
    <row r="8" spans="1:106" s="115" customFormat="1" ht="34.950000000000003" customHeight="1" thickBot="1" x14ac:dyDescent="0.3">
      <c r="A8" s="301"/>
      <c r="B8" s="303" t="s">
        <v>5</v>
      </c>
      <c r="C8" s="303"/>
      <c r="D8" s="303"/>
      <c r="E8" s="303"/>
      <c r="F8" s="303"/>
      <c r="G8" s="303"/>
      <c r="H8" s="303"/>
      <c r="I8" s="303"/>
      <c r="J8" s="303"/>
      <c r="K8" s="299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1"/>
      <c r="AB8" s="591"/>
      <c r="AC8" s="591"/>
      <c r="AD8" s="591"/>
      <c r="AE8" s="591"/>
      <c r="AF8" s="591"/>
      <c r="AG8" s="641"/>
      <c r="AH8" s="641"/>
      <c r="AI8" s="641"/>
      <c r="AJ8" s="634"/>
      <c r="AK8" s="635"/>
      <c r="AL8" s="636"/>
      <c r="AM8" s="634"/>
      <c r="AN8" s="635"/>
      <c r="AO8" s="636"/>
      <c r="AP8" s="634"/>
      <c r="AQ8" s="635"/>
      <c r="AR8" s="636"/>
      <c r="AS8" s="634"/>
      <c r="AT8" s="635"/>
      <c r="AU8" s="636"/>
      <c r="AV8" s="521" t="s">
        <v>6</v>
      </c>
      <c r="AW8" s="522"/>
      <c r="AX8" s="522"/>
      <c r="AY8" s="642" t="s">
        <v>4</v>
      </c>
      <c r="AZ8" s="643"/>
      <c r="BA8" s="644"/>
      <c r="BB8" s="582" t="s">
        <v>22</v>
      </c>
      <c r="BC8" s="582"/>
      <c r="BD8" s="582"/>
      <c r="BE8" s="116" t="s">
        <v>8</v>
      </c>
      <c r="BF8" s="299"/>
      <c r="BG8" s="165" t="str">
        <f>$L$23</f>
        <v>aa</v>
      </c>
      <c r="BH8" s="448"/>
      <c r="BI8" s="448"/>
      <c r="BJ8" s="448"/>
      <c r="BK8" s="448"/>
      <c r="BL8" s="448"/>
      <c r="BM8" s="6">
        <f>IF(BH8&gt;BH9,1,0)+IF(BI8&gt;BI9,1,0)+IF(BJ8&gt;BJ9,1,0)+IF(BK8&gt;BK9,1,0)+IF(BL8&gt;BL9,1,0)</f>
        <v>0</v>
      </c>
      <c r="BN8" s="343"/>
      <c r="BO8" s="165" t="str">
        <f>$L$36</f>
        <v>ii</v>
      </c>
      <c r="BP8" s="448"/>
      <c r="BQ8" s="448"/>
      <c r="BR8" s="448"/>
      <c r="BS8" s="448"/>
      <c r="BT8" s="448"/>
      <c r="BU8" s="6">
        <f>IF(BP8&gt;BP9,1,0)+IF(BQ8&gt;BQ9,1,0)+IF(BR8&gt;BR9,1,0)+IF(BS8&gt;BS9,1,0)+IF(BT8&gt;BT9,1,0)</f>
        <v>0</v>
      </c>
      <c r="BV8" s="348"/>
      <c r="BW8" s="165" t="str">
        <f>$L$33</f>
        <v>gg</v>
      </c>
      <c r="BX8" s="448"/>
      <c r="BY8" s="448"/>
      <c r="BZ8" s="448"/>
      <c r="CA8" s="448"/>
      <c r="CB8" s="448"/>
      <c r="CC8" s="6">
        <f>IF(BX8&gt;BX9,1,0)+IF(BY8&gt;BY9,1,0)+IF(BZ8&gt;BZ9,1,0)+IF(CA8&gt;CA9,1,0)+IF(CB8&gt;CB9,1,0)</f>
        <v>0</v>
      </c>
      <c r="CD8" s="350"/>
      <c r="CE8" s="165" t="str">
        <f>$L$30</f>
        <v>ee</v>
      </c>
      <c r="CF8" s="448"/>
      <c r="CG8" s="448"/>
      <c r="CH8" s="448"/>
      <c r="CI8" s="448"/>
      <c r="CJ8" s="448"/>
      <c r="CK8" s="6">
        <f>IF(CF8&gt;CF9,1,0)+IF(CG8&gt;CG9,1,0)+IF(CH8&gt;CH9,1,0)+IF(CI8&gt;CI9,1,0)+IF(CJ8&gt;CJ9,1,0)</f>
        <v>0</v>
      </c>
      <c r="CL8" s="354"/>
      <c r="CM8" s="205" t="str">
        <f>$L$27</f>
        <v>cc</v>
      </c>
      <c r="CN8" s="466"/>
      <c r="CO8" s="466"/>
      <c r="CP8" s="466"/>
      <c r="CQ8" s="466"/>
      <c r="CR8" s="466"/>
      <c r="CS8" s="6">
        <f>IF(CN8&gt;CN9,1,0)+IF(CO8&gt;CO9,1,0)+IF(CP8&gt;CP9,1,0)+IF(CQ8&gt;CQ9,1,0)+IF(CR8&gt;CR9,1,0)</f>
        <v>0</v>
      </c>
      <c r="CT8" s="319"/>
      <c r="CU8" s="205" t="str">
        <f>$L$23</f>
        <v>aa</v>
      </c>
      <c r="CV8" s="466"/>
      <c r="CW8" s="466"/>
      <c r="CX8" s="466"/>
      <c r="CY8" s="466"/>
      <c r="CZ8" s="466"/>
      <c r="DA8" s="6">
        <f>IF(CV8&gt;CV9,1,0)+IF(CW8&gt;CW9,1,0)+IF(CX8&gt;CX9,1,0)+IF(CY8&gt;CY9,1,0)+IF(CZ8&gt;CZ9,1,0)</f>
        <v>0</v>
      </c>
      <c r="DB8" s="320"/>
    </row>
    <row r="9" spans="1:106" s="115" customFormat="1" ht="34.950000000000003" customHeight="1" thickTop="1" thickBot="1" x14ac:dyDescent="0.3">
      <c r="A9" s="301"/>
      <c r="B9" s="206">
        <f>IF(K9="","-",RANK(G9,$G$9:$G$20,0)+RANK(F9,$F$9:$F$20,0)+RANK(E9,$E$9:$E$20,0)%%+ROW()%%%)</f>
        <v>2.0001090000000001</v>
      </c>
      <c r="C9" s="207">
        <f t="shared" ref="C9:C20" si="0">IF(B9="","",RANK(B9,$B$9:$B$20,1))</f>
        <v>1</v>
      </c>
      <c r="D9" s="208" t="str">
        <f>$L$23</f>
        <v>aa</v>
      </c>
      <c r="E9" s="248">
        <f>SUM(AV9-AX9)</f>
        <v>0</v>
      </c>
      <c r="F9" s="294">
        <f>SUM(AY9-BA9)</f>
        <v>0</v>
      </c>
      <c r="G9" s="227">
        <f>SUM(BB9-BD9)</f>
        <v>0</v>
      </c>
      <c r="H9" s="209">
        <f>SMALL($B$9:$B$20,1)</f>
        <v>2.0001090000000001</v>
      </c>
      <c r="I9" s="210">
        <f t="shared" ref="I9:I20" si="1">IF(H9="","",RANK(H9,$H$9:$H$20,1))</f>
        <v>1</v>
      </c>
      <c r="J9" s="295" t="str">
        <f t="shared" ref="J9:J20" si="2">INDEX($D$9:$D$20,MATCH(H9,$B$9:$B$20,0),1)</f>
        <v>aa</v>
      </c>
      <c r="K9" s="117" t="str">
        <f>$L$23</f>
        <v>aa</v>
      </c>
      <c r="L9" s="122"/>
      <c r="M9" s="123"/>
      <c r="N9" s="124"/>
      <c r="O9" s="131" t="str">
        <f>IF($CC$42+$CC$43&gt;0,$CC$42,"")</f>
        <v/>
      </c>
      <c r="P9" s="132" t="s">
        <v>9</v>
      </c>
      <c r="Q9" s="133" t="str">
        <f>IF($CC$42+$CC$43&gt;0,$CC$43,"")</f>
        <v/>
      </c>
      <c r="R9" s="131" t="str">
        <f>IF($DA$8+$DA$9&gt;0,$DA$8,"")</f>
        <v/>
      </c>
      <c r="S9" s="132" t="s">
        <v>9</v>
      </c>
      <c r="T9" s="133" t="str">
        <f>IF($DA$8+$DA$9&gt;0,$DA$9,"")</f>
        <v/>
      </c>
      <c r="U9" s="131"/>
      <c r="V9" s="140" t="s">
        <v>9</v>
      </c>
      <c r="W9" s="133"/>
      <c r="X9" s="131" t="str">
        <f>IF($CS$42+$CS$43&gt;0,$CS$42,"")</f>
        <v/>
      </c>
      <c r="Y9" s="140" t="s">
        <v>9</v>
      </c>
      <c r="Z9" s="133" t="str">
        <f>IF($CS$42+$CS$43&gt;0,$CS$43,"")</f>
        <v/>
      </c>
      <c r="AA9" s="131" t="str">
        <f>IF($BU$36+$BU$37&gt;0,$BU$36,"")</f>
        <v/>
      </c>
      <c r="AB9" s="140" t="s">
        <v>9</v>
      </c>
      <c r="AC9" s="133" t="str">
        <f>IF($BU$36+$BU$37&gt;0,$BU$37,"")</f>
        <v/>
      </c>
      <c r="AD9" s="131" t="str">
        <f>IF($CS$14+$CS$15&gt;0,$CS$14,"")</f>
        <v/>
      </c>
      <c r="AE9" s="140" t="s">
        <v>9</v>
      </c>
      <c r="AF9" s="133" t="str">
        <f>IF($CS$14+$CS$15&gt;0,$CS$15,"")</f>
        <v/>
      </c>
      <c r="AG9" s="131" t="str">
        <f>IF($BU$14+$BU$15&gt;0,$BU$14,"")</f>
        <v/>
      </c>
      <c r="AH9" s="132" t="s">
        <v>9</v>
      </c>
      <c r="AI9" s="133" t="str">
        <f>IF($BU$14+$BU$15&gt;0,$BU$15,"")</f>
        <v/>
      </c>
      <c r="AJ9" s="131" t="str">
        <f>IF($CK$36+$CK$37&gt;0,$CK$36,"")</f>
        <v/>
      </c>
      <c r="AK9" s="132" t="s">
        <v>9</v>
      </c>
      <c r="AL9" s="133" t="str">
        <f>IF($CK$36+$CK$37&gt;0,$CK$37,"")</f>
        <v/>
      </c>
      <c r="AM9" s="131" t="str">
        <f>IF($BM$30+$BM$31&gt;0,$BM$30,"")</f>
        <v/>
      </c>
      <c r="AN9" s="132" t="s">
        <v>9</v>
      </c>
      <c r="AO9" s="133" t="str">
        <f>IF($BM$30+$BM$31&gt;0,$BM$31,"")</f>
        <v/>
      </c>
      <c r="AP9" s="131" t="str">
        <f>IF($CK$20+$CK$21&gt;0,$CK$20,"")</f>
        <v/>
      </c>
      <c r="AQ9" s="132" t="s">
        <v>9</v>
      </c>
      <c r="AR9" s="133" t="str">
        <f>IF($CK$20+$CK$21&gt;0,$CK$21,"")</f>
        <v/>
      </c>
      <c r="AS9" s="131" t="str">
        <f>IF($BM$8+$BM$9&gt;0,$BM$8,"")</f>
        <v/>
      </c>
      <c r="AT9" s="132" t="s">
        <v>9</v>
      </c>
      <c r="AU9" s="145" t="str">
        <f>IF($BM$8+$BM$9&gt;0,$BM$9,"")</f>
        <v/>
      </c>
      <c r="AV9" s="211">
        <v>0</v>
      </c>
      <c r="AW9" s="212" t="s">
        <v>9</v>
      </c>
      <c r="AX9" s="213">
        <v>0</v>
      </c>
      <c r="AY9" s="190">
        <f t="shared" ref="AY9:AY20" si="3">SUM(L9,O9,R9,U9,X9,AA9,AD9,AG9,AJ9,AM9,AP9,AS9)</f>
        <v>0</v>
      </c>
      <c r="AZ9" s="172" t="s">
        <v>9</v>
      </c>
      <c r="BA9" s="173">
        <f t="shared" ref="BA9:BA20" si="4">SUM(N9,Q9,T9,W9,Z9,AC9,AF9,AI9,AL9,AO9,AR9,AU9)</f>
        <v>0</v>
      </c>
      <c r="BB9" s="178">
        <f t="shared" ref="BB9:BB20" si="5">IF(L9&gt;N9,1,0)+IF(O9&gt;Q9,1,0)+IF(R9&gt;T9,1,0)+IF(U9&gt;W9,1,0)+IF(X9&gt;Z9,1,0)+IF(AA9&gt;AC9,1,0)+IF(AD9&gt;AF9,1,0)+IF(AG9&gt;AI9,1,0)+IF(AJ9&gt;AL9,1,0)+IF(AM9&gt;AO9,1,0)+IF(AP9&gt;AR9,1,0)+IF(AS9&gt;AU9,1,0)</f>
        <v>0</v>
      </c>
      <c r="BC9" s="179" t="s">
        <v>9</v>
      </c>
      <c r="BD9" s="214">
        <f t="shared" ref="BD9:BD20" si="6">IF(N9&gt;L9,1,0)+IF(Q9&gt;O9,1,0)+IF(T9&gt;R9,1,0)+IF(W9&gt;U9,1,0)+IF(Z9&gt;X9,1,0)+IF(AC9&gt;AA9,1,0)+IF(AF9&gt;AD9,1,0)+IF(AI9&gt;AG9,1,0)+IF(AL9&gt;AJ9,1,0)+IF(AO9&gt;AM9,1,0)+IF(AR9&gt;AP9,1,0)+IF(AU9&gt;AS9,1,0)</f>
        <v>0</v>
      </c>
      <c r="BE9" s="215">
        <f t="shared" ref="BE9:BE20" si="7">IF(B9="","",RANK(B9,$B$9:$B$20,1))</f>
        <v>1</v>
      </c>
      <c r="BF9" s="315"/>
      <c r="BG9" s="166" t="str">
        <f>$L$40</f>
        <v>ll</v>
      </c>
      <c r="BH9" s="449"/>
      <c r="BI9" s="449"/>
      <c r="BJ9" s="449"/>
      <c r="BK9" s="449"/>
      <c r="BL9" s="449"/>
      <c r="BM9" s="9">
        <f>IF(BH9&gt;BH8,1,0)+IF(BI9&gt;BI8,1,0)+IF(BJ9&gt;BJ8,1,0)+IF(BK9&gt;BK8,1,0)+IF(BL9&gt;BL8,1,0)</f>
        <v>0</v>
      </c>
      <c r="BN9" s="343"/>
      <c r="BO9" s="166" t="str">
        <f>$L$39</f>
        <v>kk</v>
      </c>
      <c r="BP9" s="449"/>
      <c r="BQ9" s="449"/>
      <c r="BR9" s="449"/>
      <c r="BS9" s="449"/>
      <c r="BT9" s="449"/>
      <c r="BU9" s="9">
        <f>IF(BP9&gt;BP8,1,0)+IF(BQ9&gt;BQ8,1,0)+IF(BR9&gt;BR8,1,0)+IF(BS9&gt;BS8,1,0)+IF(BT9&gt;BT8,1,0)</f>
        <v>0</v>
      </c>
      <c r="BV9" s="348"/>
      <c r="BW9" s="166" t="str">
        <f>$L$36</f>
        <v>ii</v>
      </c>
      <c r="BX9" s="449"/>
      <c r="BY9" s="449"/>
      <c r="BZ9" s="449"/>
      <c r="CA9" s="449"/>
      <c r="CB9" s="449"/>
      <c r="CC9" s="9">
        <f>IF(BX9&gt;BX8,1,0)+IF(BY9&gt;BY8,1,0)+IF(BZ9&gt;BZ8,1,0)+IF(CA9&gt;CA8,1,0)+IF(CB9&gt;CB8,1,0)</f>
        <v>0</v>
      </c>
      <c r="CD9" s="350"/>
      <c r="CE9" s="166" t="str">
        <f>$L$33</f>
        <v>gg</v>
      </c>
      <c r="CF9" s="449"/>
      <c r="CG9" s="449"/>
      <c r="CH9" s="449"/>
      <c r="CI9" s="449"/>
      <c r="CJ9" s="449"/>
      <c r="CK9" s="9">
        <f>IF(CF9&gt;CF8,1,0)+IF(CG9&gt;CG8,1,0)+IF(CH9&gt;CH8,1,0)+IF(CI9&gt;CI8,1,0)+IF(CJ9&gt;CJ8,1,0)</f>
        <v>0</v>
      </c>
      <c r="CL9" s="354"/>
      <c r="CM9" s="216" t="str">
        <f>$L$30</f>
        <v>ee</v>
      </c>
      <c r="CN9" s="467"/>
      <c r="CO9" s="467"/>
      <c r="CP9" s="467"/>
      <c r="CQ9" s="467"/>
      <c r="CR9" s="467"/>
      <c r="CS9" s="9">
        <f>IF(CN9&gt;CN8,1,0)+IF(CO9&gt;CO8,1,0)+IF(CP9&gt;CP8,1,0)+IF(CQ9&gt;CQ8,1,0)+IF(CR9&gt;CR8,1,0)</f>
        <v>0</v>
      </c>
      <c r="CT9" s="319"/>
      <c r="CU9" s="216" t="str">
        <f>$L$27</f>
        <v>cc</v>
      </c>
      <c r="CV9" s="467"/>
      <c r="CW9" s="467"/>
      <c r="CX9" s="467"/>
      <c r="CY9" s="467"/>
      <c r="CZ9" s="467"/>
      <c r="DA9" s="9">
        <f>IF(CV9&gt;CV8,1,0)+IF(CW9&gt;CW8,1,0)+IF(CX9&gt;CX8,1,0)+IF(CY9&gt;CY8,1,0)+IF(CZ9&gt;CZ8,1,0)</f>
        <v>0</v>
      </c>
      <c r="DB9" s="320"/>
    </row>
    <row r="10" spans="1:106" s="115" customFormat="1" ht="34.950000000000003" customHeight="1" x14ac:dyDescent="0.3">
      <c r="A10" s="301"/>
      <c r="B10" s="206">
        <f t="shared" ref="B10:B20" si="8">IF(K10="","-",RANK(G10,$G$9:$G$20,0)+RANK(F10,$F$9:$F$20,0)+RANK(E10,$E$9:$E$20,0)%%+ROW()%%%)</f>
        <v>2.0001100000000003</v>
      </c>
      <c r="C10" s="207">
        <f t="shared" si="0"/>
        <v>2</v>
      </c>
      <c r="D10" s="208" t="str">
        <f>$L$24</f>
        <v>bb</v>
      </c>
      <c r="E10" s="248">
        <f t="shared" ref="E10:E20" si="9">SUM(AV10-AX10)</f>
        <v>0</v>
      </c>
      <c r="F10" s="294">
        <f t="shared" ref="F10:F20" si="10">SUM(AY10-BA10)</f>
        <v>0</v>
      </c>
      <c r="G10" s="227">
        <f t="shared" ref="G10:G20" si="11">SUM(BB10-BD10)</f>
        <v>0</v>
      </c>
      <c r="H10" s="209">
        <f>SMALL($B$9:$B$20,2)</f>
        <v>2.0001100000000003</v>
      </c>
      <c r="I10" s="210">
        <f t="shared" si="1"/>
        <v>2</v>
      </c>
      <c r="J10" s="295" t="str">
        <f t="shared" si="2"/>
        <v>bb</v>
      </c>
      <c r="K10" s="117" t="str">
        <f>$L$24</f>
        <v>bb</v>
      </c>
      <c r="L10" s="125" t="str">
        <f>IF($CC$42+$CC$43&gt;0,$CC$43,"")</f>
        <v/>
      </c>
      <c r="M10" s="126" t="s">
        <v>9</v>
      </c>
      <c r="N10" s="127" t="str">
        <f>IF($CC$42+$CC$43&gt;0,$CC$42,"")</f>
        <v/>
      </c>
      <c r="O10" s="134"/>
      <c r="P10" s="135"/>
      <c r="Q10" s="136"/>
      <c r="R10" s="137" t="str">
        <f>IF($CC$11+$CC$12&gt;0,$CC$11,"")</f>
        <v/>
      </c>
      <c r="S10" s="126" t="s">
        <v>9</v>
      </c>
      <c r="T10" s="127" t="str">
        <f>IF($CC$11+$CC$12&gt;0,$CC$12,"")</f>
        <v/>
      </c>
      <c r="U10" s="137" t="str">
        <f>IF($CS$27+$CS$28&gt;0,$CS$27,"")</f>
        <v/>
      </c>
      <c r="V10" s="139" t="s">
        <v>9</v>
      </c>
      <c r="W10" s="127" t="str">
        <f>IF($CS$27+$CS$28&gt;0,$CS$28,"")</f>
        <v/>
      </c>
      <c r="X10" s="137" t="str">
        <f>IF($BU$39+$BU$40&gt;0,$BU$39,"")</f>
        <v/>
      </c>
      <c r="Y10" s="126" t="s">
        <v>9</v>
      </c>
      <c r="Z10" s="127" t="str">
        <f>IF($BU$39+$BU$40&gt;0,$BU$40,"")</f>
        <v/>
      </c>
      <c r="AA10" s="137" t="str">
        <f>IF($CS$11+$CS$12&gt;0,$CS$11,"")</f>
        <v/>
      </c>
      <c r="AB10" s="139" t="s">
        <v>9</v>
      </c>
      <c r="AC10" s="127" t="str">
        <f>IF($CS$11+$CS$12&gt;0,$CS$12,"")</f>
        <v/>
      </c>
      <c r="AD10" s="137" t="str">
        <f>IF($BU$17+$BU$18&gt;0,$BU$17,"")</f>
        <v/>
      </c>
      <c r="AE10" s="139" t="s">
        <v>9</v>
      </c>
      <c r="AF10" s="127" t="str">
        <f>IF($BU$17+$BU$18&gt;0,$BU$18,"")</f>
        <v/>
      </c>
      <c r="AG10" s="137" t="str">
        <f>IF($CK$33+$CK$34&gt;0,$CK$33,"")</f>
        <v/>
      </c>
      <c r="AH10" s="126" t="s">
        <v>9</v>
      </c>
      <c r="AI10" s="127" t="str">
        <f>IF($CK$33+$CK$34&gt;0,$CK$34,"")</f>
        <v/>
      </c>
      <c r="AJ10" s="137" t="str">
        <f>IF($BM$39+$BM$40&gt;0,$BM$39,"")</f>
        <v/>
      </c>
      <c r="AK10" s="126" t="s">
        <v>9</v>
      </c>
      <c r="AL10" s="127" t="str">
        <f>IF($BM$39+$BM$40&gt;0,$BM$40,"")</f>
        <v/>
      </c>
      <c r="AM10" s="137" t="str">
        <f>IF($CK$17+$CK$18&gt;0,$CK$17,"")</f>
        <v/>
      </c>
      <c r="AN10" s="126" t="s">
        <v>9</v>
      </c>
      <c r="AO10" s="127" t="str">
        <f>IF($CK$17+$CK$18&gt;0,$CK$18,"")</f>
        <v/>
      </c>
      <c r="AP10" s="137" t="str">
        <f>IF($BM$23+$BM$24&gt;0,$BM$23,"")</f>
        <v/>
      </c>
      <c r="AQ10" s="126" t="s">
        <v>9</v>
      </c>
      <c r="AR10" s="127" t="str">
        <f>IF($BM$23+$BM$24&gt;0,$BM$24,"")</f>
        <v/>
      </c>
      <c r="AS10" s="137" t="str">
        <f>IF($DA$14+$DA$15&gt;0,$DA$14,"")</f>
        <v/>
      </c>
      <c r="AT10" s="126" t="s">
        <v>9</v>
      </c>
      <c r="AU10" s="146" t="str">
        <f>IF($DA$14+$DA$15&gt;0,$DA$15,"")</f>
        <v/>
      </c>
      <c r="AV10" s="217">
        <f>SUM(BH23:BL23,BH39:BL39,BP17:BT17,BP39:BT39,BX11:CB11,BX43:CB43,CF17:CJ17,CF33:CJ33,CN11:CR11,CN27:CR27,CV14:CZ14)</f>
        <v>0</v>
      </c>
      <c r="AW10" s="162" t="s">
        <v>9</v>
      </c>
      <c r="AX10" s="218">
        <f>SUM(BH24:BL24,BH40:BL40,BP18:BT18,BP40:BT40,BX12:CB12,BX42:CB42,CF18:CJ18,CF34:CJ34,CN12:CR12,CN28:CR28,CV15:CZ15)</f>
        <v>0</v>
      </c>
      <c r="AY10" s="191">
        <f t="shared" si="3"/>
        <v>0</v>
      </c>
      <c r="AZ10" s="174" t="s">
        <v>9</v>
      </c>
      <c r="BA10" s="175">
        <f t="shared" si="4"/>
        <v>0</v>
      </c>
      <c r="BB10" s="181">
        <f t="shared" si="5"/>
        <v>0</v>
      </c>
      <c r="BC10" s="219" t="s">
        <v>9</v>
      </c>
      <c r="BD10" s="220">
        <f t="shared" si="6"/>
        <v>0</v>
      </c>
      <c r="BE10" s="221">
        <f t="shared" si="7"/>
        <v>2</v>
      </c>
      <c r="BF10" s="302"/>
      <c r="BG10" s="344"/>
      <c r="BH10" s="450"/>
      <c r="BI10" s="450"/>
      <c r="BJ10" s="450"/>
      <c r="BK10" s="450"/>
      <c r="BL10" s="450"/>
      <c r="BM10" s="344"/>
      <c r="BN10" s="344"/>
      <c r="BO10" s="344"/>
      <c r="BP10" s="450"/>
      <c r="BQ10" s="450"/>
      <c r="BR10" s="450"/>
      <c r="BS10" s="450"/>
      <c r="BT10" s="450"/>
      <c r="BU10" s="344"/>
      <c r="BV10" s="344"/>
      <c r="BW10" s="344"/>
      <c r="BX10" s="450"/>
      <c r="BY10" s="450"/>
      <c r="BZ10" s="450"/>
      <c r="CA10" s="450"/>
      <c r="CB10" s="450"/>
      <c r="CC10" s="344"/>
      <c r="CD10" s="351"/>
      <c r="CE10" s="351"/>
      <c r="CF10" s="458"/>
      <c r="CG10" s="458"/>
      <c r="CH10" s="458"/>
      <c r="CI10" s="458"/>
      <c r="CJ10" s="458"/>
      <c r="CK10" s="351"/>
      <c r="CL10" s="351"/>
      <c r="CM10" s="351"/>
      <c r="CN10" s="458"/>
      <c r="CO10" s="458"/>
      <c r="CP10" s="458"/>
      <c r="CQ10" s="458"/>
      <c r="CR10" s="458"/>
      <c r="CS10" s="349"/>
      <c r="CT10" s="319"/>
      <c r="CU10" s="319"/>
      <c r="CV10" s="438"/>
      <c r="CW10" s="438"/>
      <c r="CX10" s="438"/>
      <c r="CY10" s="438"/>
      <c r="CZ10" s="438"/>
      <c r="DA10" s="349"/>
      <c r="DB10" s="320"/>
    </row>
    <row r="11" spans="1:106" s="115" customFormat="1" ht="34.950000000000003" customHeight="1" x14ac:dyDescent="0.25">
      <c r="A11" s="301"/>
      <c r="B11" s="206">
        <f t="shared" si="8"/>
        <v>2.0001110000000004</v>
      </c>
      <c r="C11" s="207">
        <f t="shared" si="0"/>
        <v>3</v>
      </c>
      <c r="D11" s="208" t="str">
        <f>$L$27</f>
        <v>cc</v>
      </c>
      <c r="E11" s="248">
        <f t="shared" si="9"/>
        <v>0</v>
      </c>
      <c r="F11" s="294">
        <f t="shared" si="10"/>
        <v>0</v>
      </c>
      <c r="G11" s="227">
        <f t="shared" si="11"/>
        <v>0</v>
      </c>
      <c r="H11" s="209">
        <f>SMALL($B$9:$B$20,3)</f>
        <v>2.0001110000000004</v>
      </c>
      <c r="I11" s="210">
        <f t="shared" si="1"/>
        <v>3</v>
      </c>
      <c r="J11" s="295" t="str">
        <f t="shared" si="2"/>
        <v>cc</v>
      </c>
      <c r="K11" s="117" t="str">
        <f>$L$27</f>
        <v>cc</v>
      </c>
      <c r="L11" s="125" t="str">
        <f>IF($DA$8+$DA$9&gt;0,$DA$9,"")</f>
        <v/>
      </c>
      <c r="M11" s="126" t="s">
        <v>9</v>
      </c>
      <c r="N11" s="127" t="str">
        <f>IF($DA$8+$DA$9&gt;0,$DA$8,"")</f>
        <v/>
      </c>
      <c r="O11" s="137" t="str">
        <f>IF($CC$11+$CC$12&gt;0,$CC$12,"")</f>
        <v/>
      </c>
      <c r="P11" s="126" t="s">
        <v>9</v>
      </c>
      <c r="Q11" s="127" t="str">
        <f>IF($CC$11+$CC$12&gt;0,$CC$11,"")</f>
        <v/>
      </c>
      <c r="R11" s="134"/>
      <c r="S11" s="135"/>
      <c r="T11" s="136"/>
      <c r="U11" s="137" t="str">
        <f>IF($BU$42+$BU$43&gt;0,$BU$42,"")</f>
        <v/>
      </c>
      <c r="V11" s="198" t="s">
        <v>9</v>
      </c>
      <c r="W11" s="127" t="str">
        <f>IF($BU$42+$BU$43&gt;0,$BU$43,"")</f>
        <v/>
      </c>
      <c r="X11" s="137" t="str">
        <f>IF($CS$8+$CS$9&gt;0,$CS$8,"")</f>
        <v/>
      </c>
      <c r="Y11" s="126" t="s">
        <v>9</v>
      </c>
      <c r="Z11" s="127" t="str">
        <f>IF($CS$8+$CS$9&gt;0,$CS$9,"")</f>
        <v/>
      </c>
      <c r="AA11" s="137" t="str">
        <f>IF($BU$20+$BU$21&gt;0,$BU$20,"")</f>
        <v/>
      </c>
      <c r="AB11" s="139" t="s">
        <v>9</v>
      </c>
      <c r="AC11" s="127" t="str">
        <f>IF($BU$20+$BU$21&gt;0,$BU$21,"")</f>
        <v/>
      </c>
      <c r="AD11" s="137" t="str">
        <f>IF($CK$42+$CK$43&gt;0,$CK$42,"")</f>
        <v/>
      </c>
      <c r="AE11" s="139" t="s">
        <v>9</v>
      </c>
      <c r="AF11" s="127" t="str">
        <f>IF($CK$42+$CK$43&gt;0,$CK$43,"")</f>
        <v/>
      </c>
      <c r="AG11" s="137" t="str">
        <f>IF($BM$42+$BM$43&gt;0,$BM$42,"")</f>
        <v/>
      </c>
      <c r="AH11" s="126" t="s">
        <v>9</v>
      </c>
      <c r="AI11" s="127" t="str">
        <f>IF($BM$42+$BM$43&gt;0,$BM$43,"")</f>
        <v/>
      </c>
      <c r="AJ11" s="137"/>
      <c r="AK11" s="126" t="s">
        <v>9</v>
      </c>
      <c r="AL11" s="127"/>
      <c r="AM11" s="137" t="str">
        <f>IF($BM$14+$BM$15&gt;0,$BM$14,"")</f>
        <v/>
      </c>
      <c r="AN11" s="126" t="s">
        <v>9</v>
      </c>
      <c r="AO11" s="127" t="str">
        <f>IF($BM$14+$BM$15&gt;0,$BM$15,"")</f>
        <v/>
      </c>
      <c r="AP11" s="137" t="str">
        <f>IF($CC$36+$CC$37&gt;0,$CC$36,"")</f>
        <v/>
      </c>
      <c r="AQ11" s="126" t="s">
        <v>9</v>
      </c>
      <c r="AR11" s="127" t="str">
        <f>IF($CC$36+$CC$37&gt;0,$CC$37,"")</f>
        <v/>
      </c>
      <c r="AS11" s="137" t="str">
        <f>IF($CS$36+$CS$37&gt;0,$CS$36,"")</f>
        <v/>
      </c>
      <c r="AT11" s="126" t="s">
        <v>9</v>
      </c>
      <c r="AU11" s="146" t="str">
        <f>IF($CS$36+$CS$37&gt;0,$CS$37,"")</f>
        <v/>
      </c>
      <c r="AV11" s="217">
        <f>SUM(BH14:BL14,BH42:BL42,BP20:BT20,BP42:BT42,BX12:CB12,BX36:CB36,CF14:CJ14,CF42:CJ42,CN8:CR8,CN36:CR36,CV9:CZ9)</f>
        <v>0</v>
      </c>
      <c r="AW11" s="162" t="s">
        <v>9</v>
      </c>
      <c r="AX11" s="218">
        <f>SUM(BH15:BL15,BH43:BL43,BP21:BT21,BP43:BT43,BX11:CB11,BX37:CB37,CF15:CJ15,CF43:CJ43,CN9:CR9,CN37:CR37,CV8:CZ8)</f>
        <v>0</v>
      </c>
      <c r="AY11" s="191">
        <f t="shared" si="3"/>
        <v>0</v>
      </c>
      <c r="AZ11" s="174" t="s">
        <v>9</v>
      </c>
      <c r="BA11" s="175">
        <f t="shared" si="4"/>
        <v>0</v>
      </c>
      <c r="BB11" s="181">
        <f t="shared" si="5"/>
        <v>0</v>
      </c>
      <c r="BC11" s="219" t="s">
        <v>9</v>
      </c>
      <c r="BD11" s="220">
        <f t="shared" si="6"/>
        <v>0</v>
      </c>
      <c r="BE11" s="221">
        <f t="shared" si="7"/>
        <v>3</v>
      </c>
      <c r="BF11" s="315"/>
      <c r="BG11" s="165" t="str">
        <f>$L$31</f>
        <v>ff</v>
      </c>
      <c r="BH11" s="448"/>
      <c r="BI11" s="448"/>
      <c r="BJ11" s="448"/>
      <c r="BK11" s="448"/>
      <c r="BL11" s="448"/>
      <c r="BM11" s="6">
        <f>IF(BH11&gt;BH12,1,0)+IF(BI11&gt;BI12,1,0)+IF(BJ11&gt;BJ12,1,0)+IF(BK11&gt;BK12,1,0)+IF(BL11&gt;BL12,1,0)</f>
        <v>0</v>
      </c>
      <c r="BN11" s="343"/>
      <c r="BO11" s="165" t="str">
        <f>$L$37</f>
        <v>jj</v>
      </c>
      <c r="BP11" s="448"/>
      <c r="BQ11" s="448"/>
      <c r="BR11" s="448"/>
      <c r="BS11" s="448"/>
      <c r="BT11" s="448"/>
      <c r="BU11" s="6">
        <f>IF(BP11&gt;BP12,1,0)+IF(BQ11&gt;BQ12,1,0)+IF(BR11&gt;BR12,1,0)+IF(BS11&gt;BS12,1,0)+IF(BT11&gt;BT12,1,0)</f>
        <v>0</v>
      </c>
      <c r="BV11" s="348"/>
      <c r="BW11" s="165" t="str">
        <f>$L$24</f>
        <v>bb</v>
      </c>
      <c r="BX11" s="448"/>
      <c r="BY11" s="448"/>
      <c r="BZ11" s="448"/>
      <c r="CA11" s="448"/>
      <c r="CB11" s="448"/>
      <c r="CC11" s="6">
        <f>IF(BX11&gt;BX12,1,0)+IF(BY11&gt;BY12,1,0)+IF(BZ11&gt;BZ12,1,0)+IF(CA11&gt;CA12,1,0)+IF(CB11&gt;CB12,1,0)</f>
        <v>0</v>
      </c>
      <c r="CD11" s="350"/>
      <c r="CE11" s="165" t="str">
        <f>$L$28</f>
        <v>dd</v>
      </c>
      <c r="CF11" s="448"/>
      <c r="CG11" s="448"/>
      <c r="CH11" s="448"/>
      <c r="CI11" s="448"/>
      <c r="CJ11" s="448"/>
      <c r="CK11" s="6">
        <f>IF(CF11&gt;CF12,1,0)+IF(CG11&gt;CG12,1,0)+IF(CH11&gt;CH12,1,0)+IF(CI11&gt;CI12,1,0)+IF(CJ11&gt;CJ12,1,0)</f>
        <v>0</v>
      </c>
      <c r="CL11" s="354"/>
      <c r="CM11" s="205" t="str">
        <f>$L$24</f>
        <v>bb</v>
      </c>
      <c r="CN11" s="466"/>
      <c r="CO11" s="466"/>
      <c r="CP11" s="466"/>
      <c r="CQ11" s="466"/>
      <c r="CR11" s="466"/>
      <c r="CS11" s="6">
        <f>IF(CN11&gt;CN12,1,0)+IF(CO11&gt;CO12,1,0)+IF(CP11&gt;CP12,1,0)+IF(CQ11&gt;CQ12,1,0)+IF(CR11&gt;CR12,1,0)</f>
        <v>0</v>
      </c>
      <c r="CT11" s="319"/>
      <c r="CU11" s="205" t="str">
        <f>$L$28</f>
        <v>dd</v>
      </c>
      <c r="CV11" s="466"/>
      <c r="CW11" s="466"/>
      <c r="CX11" s="466"/>
      <c r="CY11" s="466"/>
      <c r="CZ11" s="466"/>
      <c r="DA11" s="6">
        <f>IF(CV11&gt;CV12,1,0)+IF(CW11&gt;CW12,1,0)+IF(CX11&gt;CX12,1,0)+IF(CY11&gt;CY12,1,0)+IF(CZ11&gt;CZ12,1,0)</f>
        <v>0</v>
      </c>
      <c r="DB11" s="320"/>
    </row>
    <row r="12" spans="1:106" s="115" customFormat="1" ht="34.950000000000003" customHeight="1" thickBot="1" x14ac:dyDescent="0.3">
      <c r="A12" s="301"/>
      <c r="B12" s="206">
        <f t="shared" si="8"/>
        <v>2.0001120000000001</v>
      </c>
      <c r="C12" s="207">
        <f t="shared" si="0"/>
        <v>4</v>
      </c>
      <c r="D12" s="208" t="str">
        <f>$L$28</f>
        <v>dd</v>
      </c>
      <c r="E12" s="248">
        <f t="shared" si="9"/>
        <v>0</v>
      </c>
      <c r="F12" s="294">
        <f t="shared" si="10"/>
        <v>0</v>
      </c>
      <c r="G12" s="227">
        <f t="shared" si="11"/>
        <v>0</v>
      </c>
      <c r="H12" s="209">
        <f>SMALL($B$9:$B$20,4)</f>
        <v>2.0001120000000001</v>
      </c>
      <c r="I12" s="210">
        <f t="shared" si="1"/>
        <v>4</v>
      </c>
      <c r="J12" s="295" t="str">
        <f t="shared" si="2"/>
        <v>dd</v>
      </c>
      <c r="K12" s="117" t="str">
        <f>$L$28</f>
        <v>dd</v>
      </c>
      <c r="L12" s="125"/>
      <c r="M12" s="126" t="s">
        <v>9</v>
      </c>
      <c r="N12" s="127"/>
      <c r="O12" s="137" t="str">
        <f>IF($CS$27+$CS$28&gt;0,$CS$28,"")</f>
        <v/>
      </c>
      <c r="P12" s="126" t="s">
        <v>9</v>
      </c>
      <c r="Q12" s="127" t="str">
        <f>IF($CS$27+$CS$28&gt;0,$CS$27,"")</f>
        <v/>
      </c>
      <c r="R12" s="137" t="str">
        <f>IF($BU$42+$BU$43&gt;0,$BU$43,"")</f>
        <v/>
      </c>
      <c r="S12" s="126" t="s">
        <v>9</v>
      </c>
      <c r="T12" s="127" t="str">
        <f>IF($BU$42+$BU$43&gt;0,$BU$42,"")</f>
        <v/>
      </c>
      <c r="U12" s="194"/>
      <c r="V12" s="193"/>
      <c r="W12" s="196"/>
      <c r="X12" s="137" t="str">
        <f>IF($BU$23+$BU$24&gt;0,$BU$23,"")</f>
        <v/>
      </c>
      <c r="Y12" s="198" t="s">
        <v>9</v>
      </c>
      <c r="Z12" s="127" t="str">
        <f>IF($BU$23+$BU$24&gt;0,$BU$24,"")</f>
        <v/>
      </c>
      <c r="AA12" s="137" t="str">
        <f>IF($CK$27+$CK$28&gt;0,$CK$27,"")</f>
        <v/>
      </c>
      <c r="AB12" s="126" t="s">
        <v>9</v>
      </c>
      <c r="AC12" s="127" t="str">
        <f>IF($CK$27+$CK$28&gt;0,$CK$28,"")</f>
        <v/>
      </c>
      <c r="AD12" s="137" t="str">
        <f>IF($BM$33+$BM$34&gt;0,$BM$33,"")</f>
        <v/>
      </c>
      <c r="AE12" s="126" t="s">
        <v>9</v>
      </c>
      <c r="AF12" s="127" t="str">
        <f>IF($BM$33+$BM$34&gt;0,$BM$34,"")</f>
        <v/>
      </c>
      <c r="AG12" s="137" t="str">
        <f>IF($CK$11+$CK$12&gt;0,$CK$11,"")</f>
        <v/>
      </c>
      <c r="AH12" s="126" t="s">
        <v>9</v>
      </c>
      <c r="AI12" s="127" t="str">
        <f>IF($CK$11+$CK$12&gt;0,$CK$12,"")</f>
        <v/>
      </c>
      <c r="AJ12" s="137" t="str">
        <f>IF($BM$17+$BM$18&gt;0,$BM$17,"")</f>
        <v/>
      </c>
      <c r="AK12" s="126" t="s">
        <v>9</v>
      </c>
      <c r="AL12" s="127" t="str">
        <f>IF($BM$17+$BM$18&gt;0,$BM$18,"")</f>
        <v/>
      </c>
      <c r="AM12" s="137" t="str">
        <f>IF($CC$33+$CC$34&gt;0,$CC$33,"")</f>
        <v/>
      </c>
      <c r="AN12" s="126" t="s">
        <v>9</v>
      </c>
      <c r="AO12" s="127" t="str">
        <f>IF($CC$33+$CC$34&gt;0,$CC$34,"")</f>
        <v/>
      </c>
      <c r="AP12" s="137" t="str">
        <f>IF($DA$11+$DA$12&gt;0,$DA$11,"")</f>
        <v/>
      </c>
      <c r="AQ12" s="126" t="s">
        <v>9</v>
      </c>
      <c r="AR12" s="127" t="str">
        <f>IF($DA$11+$DA$12&gt;0,$DA$12,"")</f>
        <v/>
      </c>
      <c r="AS12" s="137" t="str">
        <f>IF($CS$20+$CS$21&gt;0,$CS$20,"")</f>
        <v/>
      </c>
      <c r="AT12" s="126" t="s">
        <v>9</v>
      </c>
      <c r="AU12" s="146" t="str">
        <f>IF($CS$20+$CS$21&gt;0,$CS$21,"")</f>
        <v/>
      </c>
      <c r="AV12" s="217">
        <f>SUM(BH17:BL17,BH33:BL33,BP23:BT23,BP43:BT43,BX21:CB21,BX33:CB33,CF11:CJ11,CF27:CJ27,CN20:CR20,CN28:CR28,CV11:CZ11)</f>
        <v>0</v>
      </c>
      <c r="AW12" s="162" t="s">
        <v>9</v>
      </c>
      <c r="AX12" s="218">
        <f>SUM(BH18:BL18,BH34:BL34,BP24:BT24,BP42:BT42,BX20:CB20,BX34:CB34,CF12:CJ12,CF28:CJ28,CN21:CR21,CN27:CR27,CV12:CZ12)</f>
        <v>0</v>
      </c>
      <c r="AY12" s="191">
        <f t="shared" si="3"/>
        <v>0</v>
      </c>
      <c r="AZ12" s="174" t="s">
        <v>9</v>
      </c>
      <c r="BA12" s="175">
        <f t="shared" si="4"/>
        <v>0</v>
      </c>
      <c r="BB12" s="181">
        <f t="shared" si="5"/>
        <v>0</v>
      </c>
      <c r="BC12" s="219" t="s">
        <v>9</v>
      </c>
      <c r="BD12" s="220">
        <f t="shared" si="6"/>
        <v>0</v>
      </c>
      <c r="BE12" s="221">
        <f t="shared" si="7"/>
        <v>4</v>
      </c>
      <c r="BF12" s="315"/>
      <c r="BG12" s="166" t="str">
        <f>$L$33</f>
        <v>gg</v>
      </c>
      <c r="BH12" s="449"/>
      <c r="BI12" s="449"/>
      <c r="BJ12" s="449"/>
      <c r="BK12" s="449"/>
      <c r="BL12" s="449"/>
      <c r="BM12" s="9">
        <f>IF(BH12&gt;BH11,1,0)+IF(BI12&gt;BI11,1,0)+IF(BJ12&gt;BJ11,1,0)+IF(BK12&gt;BK11,1,0)+IF(BL12&gt;BL11,1,0)</f>
        <v>0</v>
      </c>
      <c r="BN12" s="343"/>
      <c r="BO12" s="166" t="str">
        <f>$L$40</f>
        <v>ll</v>
      </c>
      <c r="BP12" s="449"/>
      <c r="BQ12" s="449"/>
      <c r="BR12" s="449"/>
      <c r="BS12" s="449"/>
      <c r="BT12" s="449"/>
      <c r="BU12" s="9">
        <f>IF(BP12&gt;BP11,1,0)+IF(BQ12&gt;BQ11,1,0)+IF(BR12&gt;BR11,1,0)+IF(BS12&gt;BS11,1,0)+IF(BT12&gt;BT11,1,0)</f>
        <v>0</v>
      </c>
      <c r="BV12" s="348"/>
      <c r="BW12" s="166" t="str">
        <f>$L$27</f>
        <v>cc</v>
      </c>
      <c r="BX12" s="464"/>
      <c r="BY12" s="464"/>
      <c r="BZ12" s="464"/>
      <c r="CA12" s="464"/>
      <c r="CB12" s="464"/>
      <c r="CC12" s="9">
        <f>IF(BX12&gt;BX11,1,0)+IF(BY12&gt;BY11,1,0)+IF(BZ12&gt;BZ11,1,0)+IF(CA12&gt;CA11,1,0)+IF(CB12&gt;CB11,1,0)</f>
        <v>0</v>
      </c>
      <c r="CD12" s="350"/>
      <c r="CE12" s="222" t="str">
        <f>$L$34</f>
        <v>hh</v>
      </c>
      <c r="CF12" s="465"/>
      <c r="CG12" s="465"/>
      <c r="CH12" s="465"/>
      <c r="CI12" s="465"/>
      <c r="CJ12" s="465"/>
      <c r="CK12" s="9">
        <f>IF(CF12&gt;CF11,1,0)+IF(CG12&gt;CG11,1,0)+IF(CH12&gt;CH11,1,0)+IF(CI12&gt;CI11,1,0)+IF(CJ12&gt;CJ11,1,0)</f>
        <v>0</v>
      </c>
      <c r="CL12" s="354"/>
      <c r="CM12" s="216" t="str">
        <f>$L$31</f>
        <v>ff</v>
      </c>
      <c r="CN12" s="467"/>
      <c r="CO12" s="467"/>
      <c r="CP12" s="467"/>
      <c r="CQ12" s="467"/>
      <c r="CR12" s="467"/>
      <c r="CS12" s="9">
        <f>IF(CN12&gt;CN11,1,0)+IF(CO12&gt;CO11,1,0)+IF(CP12&gt;CP11,1,0)+IF(CQ12&gt;CQ11,1,0)+IF(CR12&gt;CR11,1,0)</f>
        <v>0</v>
      </c>
      <c r="CT12" s="319"/>
      <c r="CU12" s="216" t="str">
        <f>$L$39</f>
        <v>kk</v>
      </c>
      <c r="CV12" s="467"/>
      <c r="CW12" s="467"/>
      <c r="CX12" s="467"/>
      <c r="CY12" s="467"/>
      <c r="CZ12" s="467"/>
      <c r="DA12" s="9">
        <f>IF(CV12&gt;CV11,1,0)+IF(CW12&gt;CW11,1,0)+IF(CX12&gt;CX11,1,0)+IF(CY12&gt;CY11,1,0)+IF(CZ12&gt;CZ11,1,0)</f>
        <v>0</v>
      </c>
      <c r="DB12" s="320"/>
    </row>
    <row r="13" spans="1:106" s="115" customFormat="1" ht="34.950000000000003" customHeight="1" x14ac:dyDescent="0.25">
      <c r="A13" s="301"/>
      <c r="B13" s="206">
        <f t="shared" si="8"/>
        <v>2.0001130000000003</v>
      </c>
      <c r="C13" s="207">
        <f t="shared" si="0"/>
        <v>5</v>
      </c>
      <c r="D13" s="208" t="str">
        <f>$L$30</f>
        <v>ee</v>
      </c>
      <c r="E13" s="248">
        <f t="shared" si="9"/>
        <v>0</v>
      </c>
      <c r="F13" s="294">
        <f t="shared" si="10"/>
        <v>0</v>
      </c>
      <c r="G13" s="227">
        <f t="shared" si="11"/>
        <v>0</v>
      </c>
      <c r="H13" s="209">
        <f>SMALL($B$9:$B$20,5)</f>
        <v>2.0001130000000003</v>
      </c>
      <c r="I13" s="210">
        <f t="shared" si="1"/>
        <v>5</v>
      </c>
      <c r="J13" s="295" t="str">
        <f t="shared" si="2"/>
        <v>ee</v>
      </c>
      <c r="K13" s="117" t="str">
        <f>$L$30</f>
        <v>ee</v>
      </c>
      <c r="L13" s="125" t="str">
        <f>IF($CS$42+$CS$43&gt;0,$CS$43,"")</f>
        <v/>
      </c>
      <c r="M13" s="126" t="s">
        <v>9</v>
      </c>
      <c r="N13" s="127" t="str">
        <f>IF($CS$42+$CS$43&gt;0,$CS$42,"")</f>
        <v/>
      </c>
      <c r="O13" s="137" t="str">
        <f>IF($BU$39+$BU$40&gt;0,$BU$40,"")</f>
        <v/>
      </c>
      <c r="P13" s="126" t="s">
        <v>9</v>
      </c>
      <c r="Q13" s="127" t="str">
        <f>IF($BU$39+$BU$40&gt;0,$BU$39,"")</f>
        <v/>
      </c>
      <c r="R13" s="137" t="str">
        <f>IF($CS$8+$CS$9&gt;0,$CS$9,"")</f>
        <v/>
      </c>
      <c r="S13" s="126" t="s">
        <v>9</v>
      </c>
      <c r="T13" s="127" t="str">
        <f>IF($CS$8+$CS$9&gt;0,$CS$8,"")</f>
        <v/>
      </c>
      <c r="U13" s="137" t="str">
        <f>IF($BU$23+$BU$24&gt;0,$BU$24,"")</f>
        <v/>
      </c>
      <c r="V13" s="198" t="s">
        <v>9</v>
      </c>
      <c r="W13" s="127" t="str">
        <f>IF($BU$23+$BU$24&gt;0,$BU$23,"")</f>
        <v/>
      </c>
      <c r="X13" s="194"/>
      <c r="Y13" s="195"/>
      <c r="Z13" s="196"/>
      <c r="AA13" s="137" t="str">
        <f>IF($BM$36+$BM$37&gt;0,$BM$36,"")</f>
        <v/>
      </c>
      <c r="AB13" s="199" t="s">
        <v>9</v>
      </c>
      <c r="AC13" s="127" t="str">
        <f>IF($BM$36+$BM$37&gt;0,$BM$37,"")</f>
        <v/>
      </c>
      <c r="AD13" s="137" t="str">
        <f>IF($CK$8+$CK$9&gt;0,$CK$8,"")</f>
        <v/>
      </c>
      <c r="AE13" s="126" t="s">
        <v>9</v>
      </c>
      <c r="AF13" s="127" t="str">
        <f>IF($CK$8+$CK$9&gt;0,$CK$9,"")</f>
        <v/>
      </c>
      <c r="AG13" s="137" t="str">
        <f>IF($BM$20+$BM$21&gt;0,$BM$20,"")</f>
        <v/>
      </c>
      <c r="AH13" s="126" t="s">
        <v>9</v>
      </c>
      <c r="AI13" s="127" t="str">
        <f>IF($BM$20+$BM$21&gt;0,$BM$21,"")</f>
        <v/>
      </c>
      <c r="AJ13" s="137" t="str">
        <f>IF($CC$30+$CC$31&gt;0,$CC$30,"")</f>
        <v/>
      </c>
      <c r="AK13" s="126" t="s">
        <v>9</v>
      </c>
      <c r="AL13" s="127" t="str">
        <f>IF($CC$30+$CC$31&gt;0,$CC$31,"")</f>
        <v/>
      </c>
      <c r="AM13" s="137" t="str">
        <f>IF($DA$17+$DA$18&gt;0,$DA$17,"")</f>
        <v/>
      </c>
      <c r="AN13" s="126" t="s">
        <v>9</v>
      </c>
      <c r="AO13" s="127" t="str">
        <f>IF($DA$17+$DA$18&gt;0,$DA$18,"")</f>
        <v/>
      </c>
      <c r="AP13" s="137" t="str">
        <f>IF($CC$14+$CC$15&gt;0,$CC$14,"")</f>
        <v/>
      </c>
      <c r="AQ13" s="126" t="s">
        <v>9</v>
      </c>
      <c r="AR13" s="127" t="str">
        <f>IF($CC$14+$CC$15&gt;0,$CC$15,"")</f>
        <v/>
      </c>
      <c r="AS13" s="137" t="str">
        <f>IF($CK$30+$CK$31&gt;0,$CK$30,"")</f>
        <v/>
      </c>
      <c r="AT13" s="126" t="s">
        <v>9</v>
      </c>
      <c r="AU13" s="146" t="str">
        <f>IF($CK$30+$CK$31&gt;0,$CK$31,"")</f>
        <v/>
      </c>
      <c r="AV13" s="217">
        <f>SUM(BH20:BL20,BH36:BL36,BP24:BT24,BP40:BT40,BX14:CB14,BX30:CB30,CF8:CJ8,CF30:CJ30,CN9:CR9,CN43:CR43,CV17:CZ17)</f>
        <v>0</v>
      </c>
      <c r="AW13" s="162" t="s">
        <v>9</v>
      </c>
      <c r="AX13" s="218">
        <f>SUM(BH21:BL21,BH37:BL37,BP23:BT23,BP39:BT39,BX15:CB15,BX31:CB31,CF9:CJ9,CF31:CJ31,CN8:CR8,CN42:CR42,CV18:CZ18)</f>
        <v>0</v>
      </c>
      <c r="AY13" s="191">
        <f t="shared" si="3"/>
        <v>0</v>
      </c>
      <c r="AZ13" s="174" t="s">
        <v>9</v>
      </c>
      <c r="BA13" s="175">
        <f t="shared" si="4"/>
        <v>0</v>
      </c>
      <c r="BB13" s="181">
        <f t="shared" si="5"/>
        <v>0</v>
      </c>
      <c r="BC13" s="219" t="s">
        <v>9</v>
      </c>
      <c r="BD13" s="220">
        <f t="shared" si="6"/>
        <v>0</v>
      </c>
      <c r="BE13" s="221">
        <f t="shared" si="7"/>
        <v>5</v>
      </c>
      <c r="BF13" s="315"/>
      <c r="BG13" s="361"/>
      <c r="BH13" s="451"/>
      <c r="BI13" s="451"/>
      <c r="BJ13" s="451"/>
      <c r="BK13" s="451"/>
      <c r="BL13" s="451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5"/>
      <c r="CD13" s="352"/>
      <c r="CE13" s="352"/>
      <c r="CF13" s="352"/>
      <c r="CG13" s="352"/>
      <c r="CH13" s="352"/>
      <c r="CI13" s="352"/>
      <c r="CJ13" s="352"/>
      <c r="CK13" s="352"/>
      <c r="CL13" s="352"/>
      <c r="CM13" s="352"/>
      <c r="CN13" s="352"/>
      <c r="CO13" s="352"/>
      <c r="CP13" s="352"/>
      <c r="CQ13" s="352"/>
      <c r="CR13" s="352"/>
      <c r="CS13" s="349"/>
      <c r="CT13" s="319"/>
      <c r="CU13" s="319"/>
      <c r="CV13" s="438"/>
      <c r="CW13" s="438"/>
      <c r="CX13" s="438"/>
      <c r="CY13" s="438"/>
      <c r="CZ13" s="438"/>
      <c r="DA13" s="349"/>
      <c r="DB13" s="320"/>
    </row>
    <row r="14" spans="1:106" s="115" customFormat="1" ht="34.950000000000003" customHeight="1" x14ac:dyDescent="0.25">
      <c r="A14" s="301"/>
      <c r="B14" s="206">
        <f t="shared" si="8"/>
        <v>2.0001140000000004</v>
      </c>
      <c r="C14" s="207">
        <f t="shared" si="0"/>
        <v>6</v>
      </c>
      <c r="D14" s="208" t="str">
        <f>$L$31</f>
        <v>ff</v>
      </c>
      <c r="E14" s="248">
        <f t="shared" si="9"/>
        <v>0</v>
      </c>
      <c r="F14" s="294">
        <f t="shared" si="10"/>
        <v>0</v>
      </c>
      <c r="G14" s="227">
        <f t="shared" si="11"/>
        <v>0</v>
      </c>
      <c r="H14" s="209">
        <f>SMALL($B$9:$B$20,6)</f>
        <v>2.0001140000000004</v>
      </c>
      <c r="I14" s="210">
        <f t="shared" si="1"/>
        <v>6</v>
      </c>
      <c r="J14" s="295" t="str">
        <f t="shared" si="2"/>
        <v>ff</v>
      </c>
      <c r="K14" s="117" t="str">
        <f>$L$31</f>
        <v>ff</v>
      </c>
      <c r="L14" s="125" t="str">
        <f>IF($BU$36+$BU$37&gt;0,$BU$37,"")</f>
        <v/>
      </c>
      <c r="M14" s="198" t="s">
        <v>9</v>
      </c>
      <c r="N14" s="127" t="str">
        <f>IF($BU$36+$BU$37&gt;0,$BU$36,"")</f>
        <v/>
      </c>
      <c r="O14" s="137" t="str">
        <f>IF($CS$11+$CS$12&gt;0,$CS$12,"")</f>
        <v/>
      </c>
      <c r="P14" s="198" t="s">
        <v>9</v>
      </c>
      <c r="Q14" s="127" t="str">
        <f>IF($CS$11+$CS$12&gt;0,$CS$11,"")</f>
        <v/>
      </c>
      <c r="R14" s="137" t="str">
        <f>IF($BU$20+$BU$21&gt;0,$BU$21,"")</f>
        <v/>
      </c>
      <c r="S14" s="198" t="s">
        <v>9</v>
      </c>
      <c r="T14" s="127" t="str">
        <f>IF($BU$20+$BU$21&gt;0,$BU$20,"")</f>
        <v/>
      </c>
      <c r="U14" s="137" t="str">
        <f>IF($CK$27+$CK$28&gt;0,$CK$28,"")</f>
        <v/>
      </c>
      <c r="V14" s="198" t="s">
        <v>9</v>
      </c>
      <c r="W14" s="127" t="str">
        <f>IF($CK$27+$CK$28&gt;0,$CK$27,"")</f>
        <v/>
      </c>
      <c r="X14" s="137" t="str">
        <f>IF($BM$36+$BM$37&gt;0,$BM$37,"")</f>
        <v/>
      </c>
      <c r="Y14" s="126" t="s">
        <v>9</v>
      </c>
      <c r="Z14" s="127" t="str">
        <f>IF($BM$36+$BM$37&gt;0,$BM$36,"")</f>
        <v/>
      </c>
      <c r="AA14" s="142"/>
      <c r="AB14" s="143"/>
      <c r="AC14" s="144"/>
      <c r="AD14" s="137" t="str">
        <f>IF($BM$11+$BM$12&gt;0,$BM$11,"")</f>
        <v/>
      </c>
      <c r="AE14" s="126" t="s">
        <v>9</v>
      </c>
      <c r="AF14" s="127" t="str">
        <f>IF($BM$11+$BM$12&gt;0,$BM$12,"")</f>
        <v/>
      </c>
      <c r="AG14" s="137" t="str">
        <f>IF($CC$27+$CC$28&gt;0,$CC$27,"")</f>
        <v/>
      </c>
      <c r="AH14" s="126" t="s">
        <v>9</v>
      </c>
      <c r="AI14" s="127" t="str">
        <f>IF($CC$27+$CC$28&gt;0,$CC$28,"")</f>
        <v/>
      </c>
      <c r="AJ14" s="137"/>
      <c r="AK14" s="126" t="s">
        <v>9</v>
      </c>
      <c r="AL14" s="127"/>
      <c r="AM14" s="137" t="str">
        <f>IF($CC$23+$CC$24&gt;0,$CC$23,"")</f>
        <v/>
      </c>
      <c r="AN14" s="126" t="s">
        <v>9</v>
      </c>
      <c r="AO14" s="127" t="str">
        <f>IF($CC$23+$CC$24&gt;0,$CC$24,"")</f>
        <v/>
      </c>
      <c r="AP14" s="137" t="str">
        <f>IF($CS$33+$CS$34&gt;0,$CS$33,"")</f>
        <v/>
      </c>
      <c r="AQ14" s="126" t="s">
        <v>9</v>
      </c>
      <c r="AR14" s="127" t="str">
        <f>IF($CS$33+$CS$34&gt;0,$CS$34,"")</f>
        <v/>
      </c>
      <c r="AS14" s="137" t="str">
        <f>IF($CK$23+$CK$24&gt;0,$CK$23,"")</f>
        <v/>
      </c>
      <c r="AT14" s="126" t="s">
        <v>9</v>
      </c>
      <c r="AU14" s="146" t="str">
        <f>IF($CK$23+$CK$24&gt;0,$CK$24,"")</f>
        <v/>
      </c>
      <c r="AV14" s="217">
        <f>SUM(BH11:BL11,BH37:BL37,BP21:BT21,BP37:BT37,BX23:CB23,BX27:CB27,CF23:CJ23,CF28:CJ28,CN12:CR12,CN33:CR33,CV20:CZ20)</f>
        <v>0</v>
      </c>
      <c r="AW14" s="162" t="s">
        <v>9</v>
      </c>
      <c r="AX14" s="218">
        <f>SUM(BH12:BL12,BH36:BL36,BP20:BT20,BP36:BT36,BX24:CB24,BX28:CB28,CF24:CJ24,CF27:CJ27,CN11:CR11,CN34:CR34,CV21:CZ21)</f>
        <v>0</v>
      </c>
      <c r="AY14" s="191">
        <f t="shared" si="3"/>
        <v>0</v>
      </c>
      <c r="AZ14" s="174" t="s">
        <v>9</v>
      </c>
      <c r="BA14" s="175">
        <f t="shared" si="4"/>
        <v>0</v>
      </c>
      <c r="BB14" s="181">
        <f t="shared" si="5"/>
        <v>0</v>
      </c>
      <c r="BC14" s="219" t="s">
        <v>9</v>
      </c>
      <c r="BD14" s="220">
        <f t="shared" si="6"/>
        <v>0</v>
      </c>
      <c r="BE14" s="221">
        <f t="shared" si="7"/>
        <v>6</v>
      </c>
      <c r="BF14" s="315"/>
      <c r="BG14" s="165" t="str">
        <f>$L$27</f>
        <v>cc</v>
      </c>
      <c r="BH14" s="448"/>
      <c r="BI14" s="448"/>
      <c r="BJ14" s="448"/>
      <c r="BK14" s="448"/>
      <c r="BL14" s="448"/>
      <c r="BM14" s="6">
        <f>IF(BH14&gt;BH15,1,0)+IF(BI14&gt;BI15,1,0)+IF(BJ14&gt;BJ15,1,0)+IF(BK14&gt;BK15,1,0)+IF(BL14&gt;BL15,1,0)</f>
        <v>0</v>
      </c>
      <c r="BN14" s="343"/>
      <c r="BO14" s="165" t="str">
        <f>$L$23</f>
        <v>aa</v>
      </c>
      <c r="BP14" s="448"/>
      <c r="BQ14" s="448"/>
      <c r="BR14" s="448"/>
      <c r="BS14" s="448"/>
      <c r="BT14" s="448"/>
      <c r="BU14" s="6">
        <f>IF(BP14&gt;BP15,1,0)+IF(BQ14&gt;BQ15,1,0)+IF(BR14&gt;BR15,1,0)+IF(BS14&gt;BS15,1,0)+IF(BT14&gt;BT15,1,0)</f>
        <v>0</v>
      </c>
      <c r="BV14" s="348"/>
      <c r="BW14" s="165" t="str">
        <f>$L$30</f>
        <v>ee</v>
      </c>
      <c r="BX14" s="448"/>
      <c r="BY14" s="448"/>
      <c r="BZ14" s="448"/>
      <c r="CA14" s="448"/>
      <c r="CB14" s="448"/>
      <c r="CC14" s="6">
        <f>IF(BX14&gt;BX15,1,0)+IF(BY14&gt;BY15,1,0)+IF(BZ14&gt;BZ15,1,0)+IF(CA14&gt;CA15,1,0)+IF(CB14&gt;CB15,1,0)</f>
        <v>0</v>
      </c>
      <c r="CD14" s="350"/>
      <c r="CE14" s="167" t="str">
        <f>$L$27</f>
        <v>cc</v>
      </c>
      <c r="CF14" s="448"/>
      <c r="CG14" s="448"/>
      <c r="CH14" s="448"/>
      <c r="CI14" s="448"/>
      <c r="CJ14" s="448"/>
      <c r="CK14" s="6">
        <f>IF(CF14&gt;CF15,1,0)+IF(CG14&gt;CG15,1,0)+IF(CH14&gt;CH15,1,0)+IF(CI14&gt;CI15,1,0)+IF(CJ14&gt;CJ15,1,0)</f>
        <v>0</v>
      </c>
      <c r="CL14" s="354"/>
      <c r="CM14" s="205" t="str">
        <f>$L$23</f>
        <v>aa</v>
      </c>
      <c r="CN14" s="466"/>
      <c r="CO14" s="466"/>
      <c r="CP14" s="466"/>
      <c r="CQ14" s="466"/>
      <c r="CR14" s="466"/>
      <c r="CS14" s="6">
        <f>IF(CN14&gt;CN15,1,0)+IF(CO14&gt;CO15,1,0)+IF(CP14&gt;CP15,1,0)+IF(CQ14&gt;CQ15,1,0)+IF(CR14&gt;CR15,1,0)</f>
        <v>0</v>
      </c>
      <c r="CT14" s="319"/>
      <c r="CU14" s="205" t="str">
        <f>$L$24</f>
        <v>bb</v>
      </c>
      <c r="CV14" s="466"/>
      <c r="CW14" s="466"/>
      <c r="CX14" s="466"/>
      <c r="CY14" s="466"/>
      <c r="CZ14" s="466"/>
      <c r="DA14" s="6">
        <f>IF(CV14&gt;CV15,1,0)+IF(CW14&gt;CW15,1,0)+IF(CX14&gt;CX15,1,0)+IF(CY14&gt;CY15,1,0)+IF(CZ14&gt;CZ15,1,0)</f>
        <v>0</v>
      </c>
      <c r="DB14" s="320"/>
    </row>
    <row r="15" spans="1:106" s="115" customFormat="1" ht="34.950000000000003" customHeight="1" thickBot="1" x14ac:dyDescent="0.3">
      <c r="A15" s="301"/>
      <c r="B15" s="206">
        <f t="shared" si="8"/>
        <v>2.0001150000000001</v>
      </c>
      <c r="C15" s="207">
        <f t="shared" si="0"/>
        <v>7</v>
      </c>
      <c r="D15" s="208" t="str">
        <f>$L$33</f>
        <v>gg</v>
      </c>
      <c r="E15" s="248">
        <f t="shared" si="9"/>
        <v>0</v>
      </c>
      <c r="F15" s="294">
        <f t="shared" si="10"/>
        <v>0</v>
      </c>
      <c r="G15" s="227">
        <f t="shared" si="11"/>
        <v>0</v>
      </c>
      <c r="H15" s="209">
        <f>SMALL($B$9:$B$20,7)</f>
        <v>2.0001150000000001</v>
      </c>
      <c r="I15" s="210">
        <f t="shared" si="1"/>
        <v>7</v>
      </c>
      <c r="J15" s="295" t="str">
        <f t="shared" si="2"/>
        <v>gg</v>
      </c>
      <c r="K15" s="117" t="str">
        <f>$L$33</f>
        <v>gg</v>
      </c>
      <c r="L15" s="125" t="str">
        <f>IF($CS$14+$CS$15&gt;0,$CS$15,"")</f>
        <v/>
      </c>
      <c r="M15" s="126" t="s">
        <v>9</v>
      </c>
      <c r="N15" s="127" t="str">
        <f>IF($CS$14+$CS$15&gt;0,$CS$14,"")</f>
        <v/>
      </c>
      <c r="O15" s="137" t="str">
        <f>IF($BU$17+$BU$18&gt;0,$BU$18,"")</f>
        <v/>
      </c>
      <c r="P15" s="126" t="s">
        <v>9</v>
      </c>
      <c r="Q15" s="127" t="str">
        <f>IF($BU$17+$BU$18&gt;0,$BU$17,"")</f>
        <v/>
      </c>
      <c r="R15" s="137" t="str">
        <f>IF($CK$42+$CK$43&gt;0,$CK$43,"")</f>
        <v/>
      </c>
      <c r="S15" s="126" t="s">
        <v>9</v>
      </c>
      <c r="T15" s="127" t="str">
        <f>IF($CK$42+$CK$43&gt;0,$CK$42,"")</f>
        <v/>
      </c>
      <c r="U15" s="137" t="str">
        <f>IF($BM$33+$BM$34&gt;0,$BM$34,"")</f>
        <v/>
      </c>
      <c r="V15" s="198" t="s">
        <v>9</v>
      </c>
      <c r="W15" s="127" t="str">
        <f>IF($BM$33+$BM$34&gt;0,$BM$33,"")</f>
        <v/>
      </c>
      <c r="X15" s="137" t="str">
        <f>IF($CK$8+$CK$9&gt;0,$CK$9,"")</f>
        <v/>
      </c>
      <c r="Y15" s="126" t="s">
        <v>9</v>
      </c>
      <c r="Z15" s="127" t="str">
        <f>IF($CK$8+$CK$9&gt;0,$CK$8,"")</f>
        <v/>
      </c>
      <c r="AA15" s="137" t="str">
        <f>IF($BM$11+$BM$12&gt;0,$BM$12,"")</f>
        <v/>
      </c>
      <c r="AB15" s="139" t="s">
        <v>9</v>
      </c>
      <c r="AC15" s="127" t="str">
        <f>IF($BM$11+$BM$12&gt;0,$BM$11,"")</f>
        <v/>
      </c>
      <c r="AD15" s="134"/>
      <c r="AE15" s="135"/>
      <c r="AF15" s="136"/>
      <c r="AG15" s="137" t="str">
        <f>IF($DA$23+$DA$24&gt;0,$DA$23,"")</f>
        <v/>
      </c>
      <c r="AH15" s="126" t="s">
        <v>9</v>
      </c>
      <c r="AI15" s="127" t="str">
        <f>IF($DA$23+$DA$24&gt;0,$DA$24,"")</f>
        <v/>
      </c>
      <c r="AJ15" s="137" t="str">
        <f>IF($CC$8+$CC$9&gt;0,$CC$8,"")</f>
        <v/>
      </c>
      <c r="AK15" s="126" t="s">
        <v>9</v>
      </c>
      <c r="AL15" s="127" t="str">
        <f>IF($CC$8+$CC$9&gt;0,$CC$9,"")</f>
        <v/>
      </c>
      <c r="AM15" s="137" t="str">
        <f>IF($CS$39+$CS$40&gt;0,$CS$39,"")</f>
        <v/>
      </c>
      <c r="AN15" s="126" t="s">
        <v>9</v>
      </c>
      <c r="AO15" s="127" t="str">
        <f>IF($CS$39+$CS$40&gt;0,$CS$40,"")</f>
        <v/>
      </c>
      <c r="AP15" s="137" t="str">
        <f>IF($BU$30+$BU$31&gt;0,$BU$30,"")</f>
        <v/>
      </c>
      <c r="AQ15" s="126" t="s">
        <v>9</v>
      </c>
      <c r="AR15" s="127" t="str">
        <f>IF($BU$30+$BU$31&gt;0,$BU$31,"")</f>
        <v/>
      </c>
      <c r="AS15" s="137" t="str">
        <f>IF($CC$39+$CC$40&gt;0,$CC$39,"")</f>
        <v/>
      </c>
      <c r="AT15" s="126" t="s">
        <v>9</v>
      </c>
      <c r="AU15" s="146" t="str">
        <f>IF($CC$39+$CC$40&gt;0,$CC$40,"")</f>
        <v/>
      </c>
      <c r="AV15" s="217">
        <f>SUM(BH12:BL12,BH34:BL34,BP18:BT18,BP30:BT30,BX8:CB8,BX39:CB39,CF9:CJ9,CF43:CJ43,CN15:CR15,CN39:CR39,CV23:CZ23)</f>
        <v>0</v>
      </c>
      <c r="AW15" s="162" t="s">
        <v>9</v>
      </c>
      <c r="AX15" s="218">
        <f>SUM(BH11:BL11,BH33:BL33,BP17:BT17,BP31:BT31,BX9:CB9,BX40:CB40,CF8:CJ8,CF42:CJ42,CN14:CR14,CN40:CR40,CV24:CZ24)</f>
        <v>0</v>
      </c>
      <c r="AY15" s="191">
        <f t="shared" si="3"/>
        <v>0</v>
      </c>
      <c r="AZ15" s="174" t="s">
        <v>9</v>
      </c>
      <c r="BA15" s="175">
        <f t="shared" si="4"/>
        <v>0</v>
      </c>
      <c r="BB15" s="181">
        <f t="shared" si="5"/>
        <v>0</v>
      </c>
      <c r="BC15" s="219" t="s">
        <v>9</v>
      </c>
      <c r="BD15" s="220">
        <f t="shared" si="6"/>
        <v>0</v>
      </c>
      <c r="BE15" s="221">
        <f t="shared" si="7"/>
        <v>7</v>
      </c>
      <c r="BF15" s="315"/>
      <c r="BG15" s="166" t="str">
        <f>$L$37</f>
        <v>jj</v>
      </c>
      <c r="BH15" s="449"/>
      <c r="BI15" s="449"/>
      <c r="BJ15" s="449"/>
      <c r="BK15" s="449"/>
      <c r="BL15" s="449"/>
      <c r="BM15" s="9">
        <f>IF(BH15&gt;BH14,1,0)+IF(BI15&gt;BI14,1,0)+IF(BJ15&gt;BJ14,1,0)+IF(BK15&gt;BK14,1,0)+IF(BL15&gt;BL14,1,0)</f>
        <v>0</v>
      </c>
      <c r="BN15" s="343"/>
      <c r="BO15" s="166" t="str">
        <f>$L$34</f>
        <v>hh</v>
      </c>
      <c r="BP15" s="464"/>
      <c r="BQ15" s="464"/>
      <c r="BR15" s="464"/>
      <c r="BS15" s="464"/>
      <c r="BT15" s="464"/>
      <c r="BU15" s="9">
        <f>IF(BP15&gt;BP14,1,0)+IF(BQ15&gt;BQ14,1,0)+IF(BR15&gt;BR14,1,0)+IF(BS15&gt;BS14,1,0)+IF(BT15&gt;BT14,1,0)</f>
        <v>0</v>
      </c>
      <c r="BV15" s="348"/>
      <c r="BW15" s="222" t="str">
        <f>$L$39</f>
        <v>kk</v>
      </c>
      <c r="BX15" s="465"/>
      <c r="BY15" s="465"/>
      <c r="BZ15" s="465"/>
      <c r="CA15" s="465"/>
      <c r="CB15" s="465"/>
      <c r="CC15" s="9">
        <f>IF(BX15&gt;BX14,1,0)+IF(BY15&gt;BY14,1,0)+IF(BZ15&gt;BZ14,1,0)+IF(CA15&gt;CA14,1,0)+IF(CB15&gt;CB14,1,0)</f>
        <v>0</v>
      </c>
      <c r="CD15" s="350"/>
      <c r="CE15" s="166" t="str">
        <f>$L$36</f>
        <v>ii</v>
      </c>
      <c r="CF15" s="464"/>
      <c r="CG15" s="464"/>
      <c r="CH15" s="464"/>
      <c r="CI15" s="464"/>
      <c r="CJ15" s="464"/>
      <c r="CK15" s="9">
        <f>IF(CF15&gt;CF14,1,0)+IF(CG15&gt;CG14,1,0)+IF(CH15&gt;CH14,1,0)+IF(CI15&gt;CI14,1,0)+IF(CJ15&gt;CJ14,1,0)</f>
        <v>0</v>
      </c>
      <c r="CL15" s="354"/>
      <c r="CM15" s="216" t="str">
        <f>$L$33</f>
        <v>gg</v>
      </c>
      <c r="CN15" s="467"/>
      <c r="CO15" s="467"/>
      <c r="CP15" s="467"/>
      <c r="CQ15" s="467"/>
      <c r="CR15" s="467"/>
      <c r="CS15" s="9">
        <f>IF(CN15&gt;CN14,1,0)+IF(CO15&gt;CO14,1,0)+IF(CP15&gt;CP14,1,0)+IF(CQ15&gt;CQ14,1,0)+IF(CR15&gt;CR14,1,0)</f>
        <v>0</v>
      </c>
      <c r="CT15" s="319"/>
      <c r="CU15" s="216" t="str">
        <f>$L$40</f>
        <v>ll</v>
      </c>
      <c r="CV15" s="467"/>
      <c r="CW15" s="467"/>
      <c r="CX15" s="467"/>
      <c r="CY15" s="467"/>
      <c r="CZ15" s="467"/>
      <c r="DA15" s="9">
        <f>IF(CV15&gt;CV14,1,0)+IF(CW15&gt;CW14,1,0)+IF(CX15&gt;CX14,1,0)+IF(CY15&gt;CY14,1,0)+IF(CZ15&gt;CZ14,1,0)</f>
        <v>0</v>
      </c>
      <c r="DB15" s="320"/>
    </row>
    <row r="16" spans="1:106" s="115" customFormat="1" ht="34.950000000000003" customHeight="1" x14ac:dyDescent="0.25">
      <c r="A16" s="301"/>
      <c r="B16" s="206">
        <f t="shared" si="8"/>
        <v>2.0001160000000002</v>
      </c>
      <c r="C16" s="207">
        <f t="shared" si="0"/>
        <v>8</v>
      </c>
      <c r="D16" s="223" t="str">
        <f>$L$34</f>
        <v>hh</v>
      </c>
      <c r="E16" s="248">
        <f t="shared" si="9"/>
        <v>0</v>
      </c>
      <c r="F16" s="294">
        <f t="shared" si="10"/>
        <v>0</v>
      </c>
      <c r="G16" s="227">
        <f t="shared" si="11"/>
        <v>0</v>
      </c>
      <c r="H16" s="209">
        <f>SMALL($B$9:$B$20,8)</f>
        <v>2.0001160000000002</v>
      </c>
      <c r="I16" s="210">
        <f t="shared" si="1"/>
        <v>8</v>
      </c>
      <c r="J16" s="295" t="str">
        <f t="shared" si="2"/>
        <v>hh</v>
      </c>
      <c r="K16" s="117" t="str">
        <f>$L$34</f>
        <v>hh</v>
      </c>
      <c r="L16" s="125" t="str">
        <f>IF($BU$14+$BU$15&gt;0,$BU$15,"")</f>
        <v/>
      </c>
      <c r="M16" s="126" t="s">
        <v>9</v>
      </c>
      <c r="N16" s="127" t="str">
        <f>IF($BU$14+$BU$15&gt;0,$BU$14,"")</f>
        <v/>
      </c>
      <c r="O16" s="137" t="str">
        <f>IF($CK$33+$CK$34&gt;0,$CK$34,"")</f>
        <v/>
      </c>
      <c r="P16" s="126" t="s">
        <v>9</v>
      </c>
      <c r="Q16" s="127" t="str">
        <f>IF($CK$33+$CK$34&gt;0,$CK$33,"")</f>
        <v/>
      </c>
      <c r="R16" s="137" t="str">
        <f>IF($BM$42+$BM$43&gt;0,$BM$43,"")</f>
        <v/>
      </c>
      <c r="S16" s="126" t="s">
        <v>9</v>
      </c>
      <c r="T16" s="127" t="str">
        <f>IF($BM$42+$BM$43&gt;0,$BM$42,"")</f>
        <v/>
      </c>
      <c r="U16" s="137" t="str">
        <f>IF($CK$11+$CK$12&gt;0,$CK$12,"")</f>
        <v/>
      </c>
      <c r="V16" s="198" t="s">
        <v>9</v>
      </c>
      <c r="W16" s="127" t="str">
        <f>IF($CK$11+$CK$12&gt;0,$CK$11,"")</f>
        <v/>
      </c>
      <c r="X16" s="137" t="str">
        <f>IF($BM$20+$BM$21&gt;0,$BM$21,"")</f>
        <v/>
      </c>
      <c r="Y16" s="139" t="s">
        <v>9</v>
      </c>
      <c r="Z16" s="127" t="str">
        <f>IF($BM$20+$BM$21&gt;0,$BM$20,"")</f>
        <v/>
      </c>
      <c r="AA16" s="137" t="str">
        <f>IF($CC$27+$CC$28&gt;0,$CC$28,"")</f>
        <v/>
      </c>
      <c r="AB16" s="139" t="s">
        <v>9</v>
      </c>
      <c r="AC16" s="127" t="str">
        <f>IF($CC$27+$CC$28&gt;0,$CC$27,"")</f>
        <v/>
      </c>
      <c r="AD16" s="137" t="str">
        <f>IF($DA$23+$DA$24&gt;0,$DA$24,"")</f>
        <v/>
      </c>
      <c r="AE16" s="139" t="s">
        <v>9</v>
      </c>
      <c r="AF16" s="127" t="str">
        <f>IF($DA$23+$DA$24&gt;0,$DA$23,"")</f>
        <v/>
      </c>
      <c r="AG16" s="134"/>
      <c r="AH16" s="135"/>
      <c r="AI16" s="136"/>
      <c r="AJ16" s="137" t="str">
        <f>IF($CS$30+$CS$31&gt;0,$CS$30,"")</f>
        <v/>
      </c>
      <c r="AK16" s="126" t="s">
        <v>9</v>
      </c>
      <c r="AL16" s="127" t="str">
        <f>IF($CS$30+$CS$31&gt;0,$CS$31,"")</f>
        <v/>
      </c>
      <c r="AM16" s="137" t="str">
        <f>IF($BU$27+$BU$28&gt;0,$BU$27,"")</f>
        <v/>
      </c>
      <c r="AN16" s="126" t="s">
        <v>9</v>
      </c>
      <c r="AO16" s="127" t="str">
        <f>IF($BU$27+$BU$28&gt;0,$BU$28,"")</f>
        <v/>
      </c>
      <c r="AP16" s="137" t="str">
        <f>IF($CS$17+$CS$18&gt;0,$CS$17,"")</f>
        <v/>
      </c>
      <c r="AQ16" s="126" t="s">
        <v>9</v>
      </c>
      <c r="AR16" s="127" t="str">
        <f>IF($CS$17+$CS$18&gt;0,$CS$18,"")</f>
        <v/>
      </c>
      <c r="AS16" s="137" t="str">
        <f>IF($CC$17+$CC$18&gt;0,$CC$17,"")</f>
        <v/>
      </c>
      <c r="AT16" s="126" t="s">
        <v>9</v>
      </c>
      <c r="AU16" s="146" t="str">
        <f>IF($CC$17+$CC$18&gt;0,$CC$18,"")</f>
        <v/>
      </c>
      <c r="AV16" s="217">
        <f>SUM(BH21:BL21,BH43:BL43,BP15:BT15,BP27:BT27,BX17:CB17,BX28:CB28,CF12:CJ12,CF34:CJ34,CN17:CR17,CN30:CR30,CV24:CZ24)</f>
        <v>0</v>
      </c>
      <c r="AW16" s="162" t="s">
        <v>9</v>
      </c>
      <c r="AX16" s="218">
        <f>SUM(BH20:BL20,BH42:BL42,BP14:BT14,BP28:BT28,BX18:CB18,BX27:CB27,CF11:CJ11,CF33:CJ33,CN18:CR18,CN31:CR31,CV23:CZ23)</f>
        <v>0</v>
      </c>
      <c r="AY16" s="191">
        <f t="shared" si="3"/>
        <v>0</v>
      </c>
      <c r="AZ16" s="174" t="s">
        <v>9</v>
      </c>
      <c r="BA16" s="175">
        <f t="shared" si="4"/>
        <v>0</v>
      </c>
      <c r="BB16" s="181">
        <f t="shared" si="5"/>
        <v>0</v>
      </c>
      <c r="BC16" s="219" t="s">
        <v>9</v>
      </c>
      <c r="BD16" s="220">
        <f t="shared" si="6"/>
        <v>0</v>
      </c>
      <c r="BE16" s="221">
        <f t="shared" si="7"/>
        <v>8</v>
      </c>
      <c r="BF16" s="310"/>
      <c r="BG16" s="343"/>
      <c r="BH16" s="452"/>
      <c r="BI16" s="452"/>
      <c r="BJ16" s="452"/>
      <c r="BK16" s="452"/>
      <c r="BL16" s="452"/>
      <c r="BM16" s="343"/>
      <c r="BN16" s="343"/>
      <c r="BO16" s="343"/>
      <c r="BP16" s="452"/>
      <c r="BQ16" s="452"/>
      <c r="BR16" s="452"/>
      <c r="BS16" s="452"/>
      <c r="BT16" s="452"/>
      <c r="BU16" s="343"/>
      <c r="BV16" s="343"/>
      <c r="BW16" s="343"/>
      <c r="BX16" s="452"/>
      <c r="BY16" s="452"/>
      <c r="BZ16" s="452"/>
      <c r="CA16" s="452"/>
      <c r="CB16" s="452"/>
      <c r="CC16" s="343"/>
      <c r="CD16" s="349"/>
      <c r="CE16" s="349"/>
      <c r="CF16" s="453"/>
      <c r="CG16" s="453"/>
      <c r="CH16" s="453"/>
      <c r="CI16" s="453"/>
      <c r="CJ16" s="453"/>
      <c r="CK16" s="349"/>
      <c r="CL16" s="349"/>
      <c r="CM16" s="349"/>
      <c r="CN16" s="453"/>
      <c r="CO16" s="453"/>
      <c r="CP16" s="453"/>
      <c r="CQ16" s="453"/>
      <c r="CR16" s="453"/>
      <c r="CS16" s="349"/>
      <c r="CT16" s="319"/>
      <c r="CU16" s="319"/>
      <c r="CV16" s="438"/>
      <c r="CW16" s="438"/>
      <c r="CX16" s="438"/>
      <c r="CY16" s="438"/>
      <c r="CZ16" s="438"/>
      <c r="DA16" s="349"/>
      <c r="DB16" s="320"/>
    </row>
    <row r="17" spans="1:107" s="115" customFormat="1" ht="34.950000000000003" customHeight="1" x14ac:dyDescent="0.25">
      <c r="A17" s="301"/>
      <c r="B17" s="206">
        <f t="shared" si="8"/>
        <v>2.0001170000000004</v>
      </c>
      <c r="C17" s="207">
        <f t="shared" si="0"/>
        <v>9</v>
      </c>
      <c r="D17" s="223" t="str">
        <f>$L$36</f>
        <v>ii</v>
      </c>
      <c r="E17" s="248">
        <f t="shared" si="9"/>
        <v>0</v>
      </c>
      <c r="F17" s="294">
        <f t="shared" si="10"/>
        <v>0</v>
      </c>
      <c r="G17" s="227">
        <f t="shared" si="11"/>
        <v>0</v>
      </c>
      <c r="H17" s="209">
        <f>SMALL($B$9:$B$20,9)</f>
        <v>2.0001170000000004</v>
      </c>
      <c r="I17" s="210">
        <f t="shared" si="1"/>
        <v>9</v>
      </c>
      <c r="J17" s="295" t="str">
        <f t="shared" si="2"/>
        <v>ii</v>
      </c>
      <c r="K17" s="117" t="str">
        <f>$L$36</f>
        <v>ii</v>
      </c>
      <c r="L17" s="125" t="str">
        <f>IF($CK$36+$CK$37&gt;0,$CK$37,"")</f>
        <v/>
      </c>
      <c r="M17" s="126" t="s">
        <v>9</v>
      </c>
      <c r="N17" s="127" t="str">
        <f>IF($CK$36+$CK$37&gt;0,$CK$36,"")</f>
        <v/>
      </c>
      <c r="O17" s="137" t="str">
        <f>IF($BM$39+$BM$40&gt;0,$BM$40,"")</f>
        <v/>
      </c>
      <c r="P17" s="126" t="s">
        <v>9</v>
      </c>
      <c r="Q17" s="127" t="str">
        <f>IF($BM$39+$BM$40&gt;0,$BM$39,"")</f>
        <v/>
      </c>
      <c r="R17" s="137"/>
      <c r="S17" s="126" t="s">
        <v>9</v>
      </c>
      <c r="T17" s="127"/>
      <c r="U17" s="137" t="str">
        <f>IF($BM$17+$BM$18&gt;0,$BM$18,"")</f>
        <v/>
      </c>
      <c r="V17" s="126" t="s">
        <v>9</v>
      </c>
      <c r="W17" s="127" t="str">
        <f>IF($BM$17+$BM$18&gt;0,$BM$17,"")</f>
        <v/>
      </c>
      <c r="X17" s="137" t="str">
        <f>IF($CC$30+$CC$31&gt;0,$CC$31,"")</f>
        <v/>
      </c>
      <c r="Y17" s="126" t="s">
        <v>9</v>
      </c>
      <c r="Z17" s="127" t="str">
        <f>IF($CC$30+$CC$31&gt;0,$CC$30,"")</f>
        <v/>
      </c>
      <c r="AA17" s="137"/>
      <c r="AB17" s="126" t="s">
        <v>9</v>
      </c>
      <c r="AC17" s="127"/>
      <c r="AD17" s="137" t="str">
        <f>IF($CC$8+$CC$9&gt;0,$CC$9,"")</f>
        <v/>
      </c>
      <c r="AE17" s="126" t="s">
        <v>9</v>
      </c>
      <c r="AF17" s="127" t="str">
        <f>IF($CC$8+$CC$9&gt;0,$CC$8,"")</f>
        <v/>
      </c>
      <c r="AG17" s="137" t="str">
        <f>IF($CS$30+$CS$31&gt;0,$CS$31,"")</f>
        <v/>
      </c>
      <c r="AH17" s="126" t="s">
        <v>9</v>
      </c>
      <c r="AI17" s="127" t="str">
        <f>IF($CS$30+$CS$31&gt;0,$CS$30,"")</f>
        <v/>
      </c>
      <c r="AJ17" s="134"/>
      <c r="AK17" s="135"/>
      <c r="AL17" s="136"/>
      <c r="AM17" s="137" t="str">
        <f>IF($CS$23+$CS$24&gt;0,$CS$23,"")</f>
        <v/>
      </c>
      <c r="AN17" s="126" t="s">
        <v>9</v>
      </c>
      <c r="AO17" s="127" t="str">
        <f>IF($CS$23+$CS$24&gt;0,$CS$24,"")</f>
        <v/>
      </c>
      <c r="AP17" s="137" t="str">
        <f>IF($BU$8+$BU$9&gt;0,$BU$8,"")</f>
        <v/>
      </c>
      <c r="AQ17" s="126" t="s">
        <v>9</v>
      </c>
      <c r="AR17" s="127" t="str">
        <f>IF($BU$8+$BU$9&gt;0,$BU$9,"")</f>
        <v/>
      </c>
      <c r="AS17" s="137" t="str">
        <f>IF($BU$33+$BU$34&gt;0,$BU$33,"")</f>
        <v/>
      </c>
      <c r="AT17" s="126" t="s">
        <v>9</v>
      </c>
      <c r="AU17" s="146" t="str">
        <f>IF($BU$33+$BU$34&gt;0,$BU$34,"")</f>
        <v/>
      </c>
      <c r="AV17" s="217">
        <f>SUM(BH18:BL18,BH40:BL40,BP8:BT8,BP33:BT33,BX9:CB9,BX31:CB31,CF15:CJ15,CF37:CJ37,CN23:CR23,CN31:CR31,CV21:CZ21)</f>
        <v>0</v>
      </c>
      <c r="AW17" s="162" t="s">
        <v>9</v>
      </c>
      <c r="AX17" s="218">
        <f>SUM(BH17:BL17,BH39:BL39,BP9:BT9,BP34:BT34,BX8:CB8,BX30:CB30,CF14:CJ14,CF36:CJ36,CN24:CR24,CN30:CR30,CV20:CZ20)</f>
        <v>0</v>
      </c>
      <c r="AY17" s="191">
        <f t="shared" si="3"/>
        <v>0</v>
      </c>
      <c r="AZ17" s="174" t="s">
        <v>9</v>
      </c>
      <c r="BA17" s="175">
        <f t="shared" si="4"/>
        <v>0</v>
      </c>
      <c r="BB17" s="181">
        <f t="shared" si="5"/>
        <v>0</v>
      </c>
      <c r="BC17" s="219" t="s">
        <v>9</v>
      </c>
      <c r="BD17" s="220">
        <f t="shared" si="6"/>
        <v>0</v>
      </c>
      <c r="BE17" s="221">
        <f t="shared" si="7"/>
        <v>9</v>
      </c>
      <c r="BF17" s="310"/>
      <c r="BG17" s="224" t="str">
        <f>$L$28</f>
        <v>dd</v>
      </c>
      <c r="BH17" s="462"/>
      <c r="BI17" s="462"/>
      <c r="BJ17" s="462"/>
      <c r="BK17" s="462"/>
      <c r="BL17" s="462"/>
      <c r="BM17" s="6">
        <f>IF(BH17&gt;BH18,1,0)+IF(BI17&gt;BI18,1,0)+IF(BJ17&gt;BJ18,1,0)+IF(BK17&gt;BK18,1,0)+IF(BL17&gt;BL18,1,0)</f>
        <v>0</v>
      </c>
      <c r="BN17" s="343"/>
      <c r="BO17" s="224" t="str">
        <f>$L$24</f>
        <v>bb</v>
      </c>
      <c r="BP17" s="462"/>
      <c r="BQ17" s="462"/>
      <c r="BR17" s="462"/>
      <c r="BS17" s="462"/>
      <c r="BT17" s="462"/>
      <c r="BU17" s="6">
        <f>IF(BP17&gt;BP18,1,0)+IF(BQ17&gt;BQ18,1,0)+IF(BR17&gt;BR18,1,0)+IF(BS17&gt;BS18,1,0)+IF(BT17&gt;BT18,1,0)</f>
        <v>0</v>
      </c>
      <c r="BV17" s="343"/>
      <c r="BW17" s="224" t="str">
        <f>$L$34</f>
        <v>hh</v>
      </c>
      <c r="BX17" s="462"/>
      <c r="BY17" s="462"/>
      <c r="BZ17" s="462"/>
      <c r="CA17" s="462"/>
      <c r="CB17" s="462"/>
      <c r="CC17" s="6">
        <f>IF(BX17&gt;BX18,1,0)+IF(BY17&gt;BY18,1,0)+IF(BZ17&gt;BZ18,1,0)+IF(CA17&gt;CA18,1,0)+IF(CB17&gt;CB18,1,0)</f>
        <v>0</v>
      </c>
      <c r="CD17" s="349"/>
      <c r="CE17" s="224" t="str">
        <f>$L$24</f>
        <v>bb</v>
      </c>
      <c r="CF17" s="462"/>
      <c r="CG17" s="462"/>
      <c r="CH17" s="462"/>
      <c r="CI17" s="462"/>
      <c r="CJ17" s="462"/>
      <c r="CK17" s="6">
        <f>IF(CF17&gt;CF18,1,0)+IF(CG17&gt;CG18,1,0)+IF(CH17&gt;CH18,1,0)+IF(CI17&gt;CI18,1,0)+IF(CJ17&gt;CJ18,1,0)</f>
        <v>0</v>
      </c>
      <c r="CL17" s="349"/>
      <c r="CM17" s="224" t="str">
        <f>$L$34</f>
        <v>hh</v>
      </c>
      <c r="CN17" s="462"/>
      <c r="CO17" s="462"/>
      <c r="CP17" s="462"/>
      <c r="CQ17" s="462"/>
      <c r="CR17" s="462"/>
      <c r="CS17" s="6">
        <f>IF(CN17&gt;CN18,1,0)+IF(CO17&gt;CO18,1,0)+IF(CP17&gt;CP18,1,0)+IF(CQ17&gt;CQ18,1,0)+IF(CR17&gt;CR18,1,0)</f>
        <v>0</v>
      </c>
      <c r="CT17" s="319"/>
      <c r="CU17" s="224" t="str">
        <f>$L$30</f>
        <v>ee</v>
      </c>
      <c r="CV17" s="462"/>
      <c r="CW17" s="462"/>
      <c r="CX17" s="462"/>
      <c r="CY17" s="462"/>
      <c r="CZ17" s="462"/>
      <c r="DA17" s="6">
        <f>IF(CV17&gt;CV18,1,0)+IF(CW17&gt;CW18,1,0)+IF(CX17&gt;CX18,1,0)+IF(CY17&gt;CY18,1,0)+IF(CZ17&gt;CZ18,1,0)</f>
        <v>0</v>
      </c>
      <c r="DB17" s="320"/>
    </row>
    <row r="18" spans="1:107" s="115" customFormat="1" ht="34.950000000000003" customHeight="1" thickBot="1" x14ac:dyDescent="0.3">
      <c r="A18" s="301"/>
      <c r="B18" s="206">
        <f t="shared" si="8"/>
        <v>2.0001180000000001</v>
      </c>
      <c r="C18" s="207">
        <f t="shared" si="0"/>
        <v>10</v>
      </c>
      <c r="D18" s="223" t="str">
        <f>$L$37</f>
        <v>jj</v>
      </c>
      <c r="E18" s="248">
        <f t="shared" si="9"/>
        <v>0</v>
      </c>
      <c r="F18" s="294">
        <f t="shared" si="10"/>
        <v>0</v>
      </c>
      <c r="G18" s="227">
        <f t="shared" si="11"/>
        <v>0</v>
      </c>
      <c r="H18" s="209">
        <f>SMALL($B$9:$B$20,10)</f>
        <v>2.0001180000000001</v>
      </c>
      <c r="I18" s="210">
        <f t="shared" si="1"/>
        <v>10</v>
      </c>
      <c r="J18" s="295" t="str">
        <f t="shared" si="2"/>
        <v>jj</v>
      </c>
      <c r="K18" s="117" t="str">
        <f>$L$37</f>
        <v>jj</v>
      </c>
      <c r="L18" s="125" t="str">
        <f>IF($BM$30+$BM$31&gt;0,$BM$31,"")</f>
        <v/>
      </c>
      <c r="M18" s="126" t="s">
        <v>9</v>
      </c>
      <c r="N18" s="127" t="str">
        <f>IF($BM$30+$BM$31&gt;0,$BM$30,"")</f>
        <v/>
      </c>
      <c r="O18" s="137" t="str">
        <f>IF($CK$17+$CK$18&gt;0,$CK$18,"")</f>
        <v/>
      </c>
      <c r="P18" s="126" t="s">
        <v>9</v>
      </c>
      <c r="Q18" s="127" t="str">
        <f>IF($CK$17+$CK$18&gt;0,$CK$17,"")</f>
        <v/>
      </c>
      <c r="R18" s="137" t="str">
        <f>IF($BM$14+$BM$15&gt;0,$BM$15,"")</f>
        <v/>
      </c>
      <c r="S18" s="126" t="s">
        <v>9</v>
      </c>
      <c r="T18" s="127" t="str">
        <f>IF($BM$14+$BM$15&gt;0,$BM$14,"")</f>
        <v/>
      </c>
      <c r="U18" s="137" t="str">
        <f>IF($CC$33+$CC$34&gt;0,$CC$34,"")</f>
        <v/>
      </c>
      <c r="V18" s="126" t="s">
        <v>9</v>
      </c>
      <c r="W18" s="127" t="str">
        <f>IF($CC$33+$CC$34&gt;0,$CC$33,"")</f>
        <v/>
      </c>
      <c r="X18" s="137" t="str">
        <f>IF($DA$17+$DA$18&gt;0,$DA$18,"")</f>
        <v/>
      </c>
      <c r="Y18" s="126" t="s">
        <v>9</v>
      </c>
      <c r="Z18" s="127" t="str">
        <f>IF($DA$17+$DA$18&gt;0,$DA$17,"")</f>
        <v/>
      </c>
      <c r="AA18" s="137" t="str">
        <f>IF($CC$23+$CC$24&gt;0,$CC$24,"")</f>
        <v/>
      </c>
      <c r="AB18" s="126" t="s">
        <v>9</v>
      </c>
      <c r="AC18" s="127" t="str">
        <f>IF($CC$23+$CC$24&gt;0,$CC$23,"")</f>
        <v/>
      </c>
      <c r="AD18" s="137" t="str">
        <f>IF($CS$39+$CS$40&gt;0,$CS$40,"")</f>
        <v/>
      </c>
      <c r="AE18" s="126" t="s">
        <v>9</v>
      </c>
      <c r="AF18" s="127" t="str">
        <f>IF($CS$39+$CS$40&gt;0,$CS$39,"")</f>
        <v/>
      </c>
      <c r="AG18" s="137" t="str">
        <f>IF($BU$27+$BU$28&gt;0,$BU$28,"")</f>
        <v/>
      </c>
      <c r="AH18" s="126" t="s">
        <v>9</v>
      </c>
      <c r="AI18" s="127" t="str">
        <f>IF($BU$27+$BU$28&gt;0,$BU$27,"")</f>
        <v/>
      </c>
      <c r="AJ18" s="137" t="str">
        <f>IF($CS$23+$CS$24&gt;0,$CS$24,"")</f>
        <v/>
      </c>
      <c r="AK18" s="126" t="s">
        <v>9</v>
      </c>
      <c r="AL18" s="127" t="str">
        <f>IF($CS$23+$CS$24&gt;0,$CS$23,"")</f>
        <v/>
      </c>
      <c r="AM18" s="134"/>
      <c r="AN18" s="135"/>
      <c r="AO18" s="136"/>
      <c r="AP18" s="137" t="str">
        <f>IF($CK$39+$CK$40&gt;0,$CK$39,"")</f>
        <v/>
      </c>
      <c r="AQ18" s="126" t="s">
        <v>9</v>
      </c>
      <c r="AR18" s="127" t="str">
        <f>IF($CK$39+$CK$40&gt;0,$CK$40,"")</f>
        <v/>
      </c>
      <c r="AS18" s="137" t="str">
        <f>IF($BU$11+$BU$12&gt;0,$BU$11,"")</f>
        <v/>
      </c>
      <c r="AT18" s="126" t="s">
        <v>9</v>
      </c>
      <c r="AU18" s="146" t="str">
        <f>IF($BU$11+$BU$12&gt;0,$BU$12,"")</f>
        <v/>
      </c>
      <c r="AV18" s="217">
        <f>SUM(BH15:BL15,BH31:BL31,BP11:BT11,BP28:BT28,BX24:CB24,BX34:CB34,CF18:CJ18,CF39:CJ39,CN24:CR24,CN40:CR40,CV18:CZ18)</f>
        <v>0</v>
      </c>
      <c r="AW18" s="162" t="s">
        <v>9</v>
      </c>
      <c r="AX18" s="218">
        <f>SUM(BH14:BL14,BH30:BL30,BP12:BT12,BP27:BT27,BX23:CB23,BX33:CB33,CF17:CJ17,CF40:CJ40,CN23:CR23,CN39:CR39,CV17:CZ17)</f>
        <v>0</v>
      </c>
      <c r="AY18" s="191">
        <f t="shared" si="3"/>
        <v>0</v>
      </c>
      <c r="AZ18" s="174" t="s">
        <v>9</v>
      </c>
      <c r="BA18" s="175">
        <f t="shared" si="4"/>
        <v>0</v>
      </c>
      <c r="BB18" s="181">
        <f t="shared" si="5"/>
        <v>0</v>
      </c>
      <c r="BC18" s="219" t="s">
        <v>9</v>
      </c>
      <c r="BD18" s="220">
        <f t="shared" si="6"/>
        <v>0</v>
      </c>
      <c r="BE18" s="221">
        <f t="shared" si="7"/>
        <v>10</v>
      </c>
      <c r="BF18" s="310"/>
      <c r="BG18" s="225" t="str">
        <f>$L$36</f>
        <v>ii</v>
      </c>
      <c r="BH18" s="463"/>
      <c r="BI18" s="463"/>
      <c r="BJ18" s="463"/>
      <c r="BK18" s="463"/>
      <c r="BL18" s="463"/>
      <c r="BM18" s="9">
        <f>IF(BH18&gt;BH17,1,0)+IF(BI18&gt;BI17,1,0)+IF(BJ18&gt;BJ17,1,0)+IF(BK18&gt;BK17,1,0)+IF(BL18&gt;BL17,1,0)</f>
        <v>0</v>
      </c>
      <c r="BN18" s="343"/>
      <c r="BO18" s="225" t="str">
        <f>$L$33</f>
        <v>gg</v>
      </c>
      <c r="BP18" s="463"/>
      <c r="BQ18" s="463"/>
      <c r="BR18" s="463"/>
      <c r="BS18" s="463"/>
      <c r="BT18" s="463"/>
      <c r="BU18" s="9">
        <f>IF(BP18&gt;BP17,1,0)+IF(BQ18&gt;BQ17,1,0)+IF(BR18&gt;BR17,1,0)+IF(BS18&gt;BS17,1,0)+IF(BT18&gt;BT17,1,0)</f>
        <v>0</v>
      </c>
      <c r="BV18" s="343"/>
      <c r="BW18" s="225" t="str">
        <f>$L$40</f>
        <v>ll</v>
      </c>
      <c r="BX18" s="463"/>
      <c r="BY18" s="463"/>
      <c r="BZ18" s="463"/>
      <c r="CA18" s="463"/>
      <c r="CB18" s="463"/>
      <c r="CC18" s="9">
        <f>IF(BX18&gt;BX17,1,0)+IF(BY18&gt;BY17,1,0)+IF(BZ18&gt;BZ17,1,0)+IF(CA18&gt;CA17,1,0)+IF(CB18&gt;CB17,1,0)</f>
        <v>0</v>
      </c>
      <c r="CD18" s="349"/>
      <c r="CE18" s="225" t="str">
        <f>$L$37</f>
        <v>jj</v>
      </c>
      <c r="CF18" s="463"/>
      <c r="CG18" s="463"/>
      <c r="CH18" s="463"/>
      <c r="CI18" s="463"/>
      <c r="CJ18" s="463"/>
      <c r="CK18" s="9">
        <f>IF(CF18&gt;CF17,1,0)+IF(CG18&gt;CG17,1,0)+IF(CH18&gt;CH17,1,0)+IF(CI18&gt;CI17,1,0)+IF(CJ18&gt;CJ17,1,0)</f>
        <v>0</v>
      </c>
      <c r="CL18" s="349"/>
      <c r="CM18" s="225" t="str">
        <f>$L$39</f>
        <v>kk</v>
      </c>
      <c r="CN18" s="463"/>
      <c r="CO18" s="463"/>
      <c r="CP18" s="463"/>
      <c r="CQ18" s="463"/>
      <c r="CR18" s="463"/>
      <c r="CS18" s="9">
        <f>IF(CN18&gt;CN17,1,0)+IF(CO18&gt;CO17,1,0)+IF(CP18&gt;CP17,1,0)+IF(CQ18&gt;CQ17,1,0)+IF(CR18&gt;CR17,1,0)</f>
        <v>0</v>
      </c>
      <c r="CT18" s="319"/>
      <c r="CU18" s="225" t="str">
        <f>$L$37</f>
        <v>jj</v>
      </c>
      <c r="CV18" s="463"/>
      <c r="CW18" s="463"/>
      <c r="CX18" s="463"/>
      <c r="CY18" s="463"/>
      <c r="CZ18" s="463"/>
      <c r="DA18" s="9">
        <f>IF(CV18&gt;CV17,1,0)+IF(CW18&gt;CW17,1,0)+IF(CX18&gt;CX17,1,0)+IF(CY18&gt;CY17,1,0)+IF(CZ18&gt;CZ17,1,0)</f>
        <v>0</v>
      </c>
      <c r="DB18" s="320"/>
    </row>
    <row r="19" spans="1:107" s="115" customFormat="1" ht="34.950000000000003" customHeight="1" x14ac:dyDescent="0.25">
      <c r="A19" s="301"/>
      <c r="B19" s="206">
        <f t="shared" si="8"/>
        <v>2.0001190000000002</v>
      </c>
      <c r="C19" s="207">
        <f t="shared" si="0"/>
        <v>11</v>
      </c>
      <c r="D19" s="223" t="str">
        <f>$L$39</f>
        <v>kk</v>
      </c>
      <c r="E19" s="248">
        <f t="shared" si="9"/>
        <v>0</v>
      </c>
      <c r="F19" s="294">
        <f t="shared" si="10"/>
        <v>0</v>
      </c>
      <c r="G19" s="227">
        <f t="shared" si="11"/>
        <v>0</v>
      </c>
      <c r="H19" s="209">
        <f>SMALL($B$9:$B$20,11)</f>
        <v>2.0001190000000002</v>
      </c>
      <c r="I19" s="210">
        <f t="shared" si="1"/>
        <v>11</v>
      </c>
      <c r="J19" s="295" t="str">
        <f t="shared" si="2"/>
        <v>kk</v>
      </c>
      <c r="K19" s="117" t="str">
        <f>$L$39</f>
        <v>kk</v>
      </c>
      <c r="L19" s="125" t="str">
        <f>IF($CK$20+$CK$21&gt;0,$CK$21,"")</f>
        <v/>
      </c>
      <c r="M19" s="126" t="s">
        <v>9</v>
      </c>
      <c r="N19" s="127" t="str">
        <f>IF($CK$20+$CK$21&gt;0,$CK$20,"")</f>
        <v/>
      </c>
      <c r="O19" s="137" t="str">
        <f>IF($BM$23+$BM$24&gt;0,$BM$24,"")</f>
        <v/>
      </c>
      <c r="P19" s="126" t="s">
        <v>9</v>
      </c>
      <c r="Q19" s="127" t="str">
        <f>IF($BM$23+$BM$24&gt;0,$BM$23,"")</f>
        <v/>
      </c>
      <c r="R19" s="137" t="str">
        <f>IF($CC$36+$CC$37&gt;0,$CC$37,"")</f>
        <v/>
      </c>
      <c r="S19" s="126" t="s">
        <v>9</v>
      </c>
      <c r="T19" s="127" t="str">
        <f>IF($CC$36+$CC$37&gt;0,$CC$36,"")</f>
        <v/>
      </c>
      <c r="U19" s="137" t="str">
        <f>IF($DA$11+$DA$12&gt;0,$DA$12,"")</f>
        <v/>
      </c>
      <c r="V19" s="126" t="s">
        <v>9</v>
      </c>
      <c r="W19" s="127" t="str">
        <f>IF($DA$11+$DA$12&gt;0,$DA$11,"")</f>
        <v/>
      </c>
      <c r="X19" s="137" t="str">
        <f>IF($CC$14+$CC$15&gt;0,$CC$15,"")</f>
        <v/>
      </c>
      <c r="Y19" s="126" t="s">
        <v>9</v>
      </c>
      <c r="Z19" s="127" t="str">
        <f>IF($CC$14+$CC$15&gt;0,$CC$14,"")</f>
        <v/>
      </c>
      <c r="AA19" s="137" t="str">
        <f>IF($CS$33+$CS$34&gt;0,$CS$34,"")</f>
        <v/>
      </c>
      <c r="AB19" s="126" t="s">
        <v>9</v>
      </c>
      <c r="AC19" s="127" t="str">
        <f>IF($CS$33+$CS$34&gt;0,$CS$33,"")</f>
        <v/>
      </c>
      <c r="AD19" s="137" t="str">
        <f>IF($BU$30+$BU$31&gt;0,$BU$31,"")</f>
        <v/>
      </c>
      <c r="AE19" s="126" t="s">
        <v>9</v>
      </c>
      <c r="AF19" s="127" t="str">
        <f>IF($BU$30+$BU$31&gt;0,$BU$30,"")</f>
        <v/>
      </c>
      <c r="AG19" s="137" t="str">
        <f>IF($CS$17+$CS$18&gt;0,$CS$18,"")</f>
        <v/>
      </c>
      <c r="AH19" s="126" t="s">
        <v>9</v>
      </c>
      <c r="AI19" s="127" t="str">
        <f>IF($CS$17+$CS$18&gt;0,$CS$17,"")</f>
        <v/>
      </c>
      <c r="AJ19" s="137" t="str">
        <f>IF($BU$8+$BU$9&gt;0,$BU$9,"")</f>
        <v/>
      </c>
      <c r="AK19" s="126" t="s">
        <v>9</v>
      </c>
      <c r="AL19" s="127" t="str">
        <f>IF($BU$8+$BU$9&gt;0,$BU$8,"")</f>
        <v/>
      </c>
      <c r="AM19" s="137" t="str">
        <f>IF($CK$39+$CK$40&gt;0,$CK$40,"")</f>
        <v/>
      </c>
      <c r="AN19" s="126" t="s">
        <v>9</v>
      </c>
      <c r="AO19" s="127" t="str">
        <f>IF($CK$39+$CK$40&gt;0,$CK$39,"")</f>
        <v/>
      </c>
      <c r="AP19" s="134"/>
      <c r="AQ19" s="135"/>
      <c r="AR19" s="136"/>
      <c r="AS19" s="137" t="str">
        <f>IF($BM$27+$BM$28&gt;0,$BM$27,"")</f>
        <v/>
      </c>
      <c r="AT19" s="126" t="s">
        <v>9</v>
      </c>
      <c r="AU19" s="146" t="str">
        <f>IF($BM$27+$BM$28&gt;0,$BM$28,"")</f>
        <v/>
      </c>
      <c r="AV19" s="217">
        <f>SUM(BH24:BL24,BH27:BL27,BP9:BT9,BP31:BT31,BX15:CB15,BX37:CB37,CF21:CJ21,CF40:CJ40,CN18:CR18,CN34:CR34,CV12:CZ12)</f>
        <v>0</v>
      </c>
      <c r="AW19" s="162" t="s">
        <v>9</v>
      </c>
      <c r="AX19" s="218">
        <f>SUM(BH23:BL23,BH28:BL28,BP8:BT8,BP30:BT30,BX14:CB14,BX36:CB36,CF20:CJ20,CF39:CJ39,CN17:CR17,CN33:CR33,CV11:CZ11)</f>
        <v>0</v>
      </c>
      <c r="AY19" s="191">
        <f t="shared" si="3"/>
        <v>0</v>
      </c>
      <c r="AZ19" s="174" t="s">
        <v>9</v>
      </c>
      <c r="BA19" s="175">
        <f t="shared" si="4"/>
        <v>0</v>
      </c>
      <c r="BB19" s="181">
        <f t="shared" si="5"/>
        <v>0</v>
      </c>
      <c r="BC19" s="219" t="s">
        <v>9</v>
      </c>
      <c r="BD19" s="220">
        <f t="shared" si="6"/>
        <v>0</v>
      </c>
      <c r="BE19" s="221">
        <f t="shared" si="7"/>
        <v>11</v>
      </c>
      <c r="BF19" s="310"/>
      <c r="BG19" s="343"/>
      <c r="BH19" s="452"/>
      <c r="BI19" s="452"/>
      <c r="BJ19" s="452"/>
      <c r="BK19" s="452"/>
      <c r="BL19" s="452"/>
      <c r="BM19" s="343"/>
      <c r="BN19" s="343"/>
      <c r="BO19" s="343"/>
      <c r="BP19" s="452"/>
      <c r="BQ19" s="452"/>
      <c r="BR19" s="452"/>
      <c r="BS19" s="452"/>
      <c r="BT19" s="452"/>
      <c r="BU19" s="343"/>
      <c r="BV19" s="343"/>
      <c r="BW19" s="343"/>
      <c r="BX19" s="452"/>
      <c r="BY19" s="452"/>
      <c r="BZ19" s="452"/>
      <c r="CA19" s="452"/>
      <c r="CB19" s="452"/>
      <c r="CC19" s="343"/>
      <c r="CD19" s="349"/>
      <c r="CE19" s="349"/>
      <c r="CF19" s="453"/>
      <c r="CG19" s="453"/>
      <c r="CH19" s="453"/>
      <c r="CI19" s="453"/>
      <c r="CJ19" s="453"/>
      <c r="CK19" s="349"/>
      <c r="CL19" s="349"/>
      <c r="CM19" s="349"/>
      <c r="CN19" s="453"/>
      <c r="CO19" s="453"/>
      <c r="CP19" s="453"/>
      <c r="CQ19" s="453"/>
      <c r="CR19" s="453"/>
      <c r="CS19" s="349"/>
      <c r="CT19" s="319"/>
      <c r="CU19" s="319"/>
      <c r="CV19" s="438"/>
      <c r="CW19" s="438"/>
      <c r="CX19" s="438"/>
      <c r="CY19" s="438"/>
      <c r="CZ19" s="438"/>
      <c r="DA19" s="349"/>
      <c r="DB19" s="320"/>
    </row>
    <row r="20" spans="1:107" s="115" customFormat="1" ht="34.950000000000003" customHeight="1" thickBot="1" x14ac:dyDescent="0.3">
      <c r="A20" s="301"/>
      <c r="B20" s="226">
        <f t="shared" si="8"/>
        <v>2.0001200000000003</v>
      </c>
      <c r="C20" s="227">
        <f t="shared" si="0"/>
        <v>12</v>
      </c>
      <c r="D20" s="223" t="str">
        <f>$L$40</f>
        <v>ll</v>
      </c>
      <c r="E20" s="248">
        <f t="shared" si="9"/>
        <v>0</v>
      </c>
      <c r="F20" s="294">
        <f t="shared" si="10"/>
        <v>0</v>
      </c>
      <c r="G20" s="227">
        <f t="shared" si="11"/>
        <v>0</v>
      </c>
      <c r="H20" s="228">
        <f>SMALL($B$9:$B$20,12)</f>
        <v>2.0001200000000003</v>
      </c>
      <c r="I20" s="210">
        <f t="shared" si="1"/>
        <v>12</v>
      </c>
      <c r="J20" s="223" t="str">
        <f t="shared" si="2"/>
        <v>ll</v>
      </c>
      <c r="K20" s="117" t="str">
        <f>$L$40</f>
        <v>ll</v>
      </c>
      <c r="L20" s="128" t="str">
        <f>IF($BM$8+$BM$9&gt;0,$BM$9,"")</f>
        <v/>
      </c>
      <c r="M20" s="129" t="s">
        <v>9</v>
      </c>
      <c r="N20" s="130" t="str">
        <f>IF($BM$8+$BM$9&gt;0,$BM$8,"")</f>
        <v/>
      </c>
      <c r="O20" s="138" t="str">
        <f>IF($DA$14+$DA$15&gt;0,$DA$15,"")</f>
        <v/>
      </c>
      <c r="P20" s="129" t="s">
        <v>9</v>
      </c>
      <c r="Q20" s="130" t="str">
        <f>IF($DA$14+$DA$15&gt;0,$DA$14,"")</f>
        <v/>
      </c>
      <c r="R20" s="138" t="str">
        <f>IF($CS$36+$CS$37&gt;0,$CS$37,"")</f>
        <v/>
      </c>
      <c r="S20" s="129" t="s">
        <v>9</v>
      </c>
      <c r="T20" s="130" t="str">
        <f>IF($CS$36+$CS$37&gt;0,$CS$36,"")</f>
        <v/>
      </c>
      <c r="U20" s="138" t="str">
        <f>IF($CS$20+$CS$21&gt;0,$CS$21,"")</f>
        <v/>
      </c>
      <c r="V20" s="129" t="s">
        <v>9</v>
      </c>
      <c r="W20" s="130" t="str">
        <f>IF($CS$20+$CS$21&gt;0,$CS$20,"")</f>
        <v/>
      </c>
      <c r="X20" s="138" t="str">
        <f>IF($CK$30+$CK$31&gt;0,$CK$31,"")</f>
        <v/>
      </c>
      <c r="Y20" s="129" t="s">
        <v>9</v>
      </c>
      <c r="Z20" s="130" t="str">
        <f>IF($CK$30+$CK$31&gt;0,$CK$30,"")</f>
        <v/>
      </c>
      <c r="AA20" s="138" t="str">
        <f>IF($CK$23+$CK$24&gt;0,$CK$24,"")</f>
        <v/>
      </c>
      <c r="AB20" s="129" t="s">
        <v>9</v>
      </c>
      <c r="AC20" s="130" t="str">
        <f>IF($CK$23+$CK$24&gt;0,$CK$23,"")</f>
        <v/>
      </c>
      <c r="AD20" s="138" t="str">
        <f>IF($CC$39+$CC$40&gt;0,$CC$40,"")</f>
        <v/>
      </c>
      <c r="AE20" s="129" t="s">
        <v>9</v>
      </c>
      <c r="AF20" s="130" t="str">
        <f>IF($CC$39+$CC$40&gt;0,$CC$39,"")</f>
        <v/>
      </c>
      <c r="AG20" s="138"/>
      <c r="AH20" s="129" t="s">
        <v>9</v>
      </c>
      <c r="AI20" s="130"/>
      <c r="AJ20" s="138" t="str">
        <f>IF($BU$33+$BU$34&gt;0,$BU$34,"")</f>
        <v/>
      </c>
      <c r="AK20" s="129" t="s">
        <v>9</v>
      </c>
      <c r="AL20" s="130" t="str">
        <f>IF($BU$33+$BU$34&gt;0,$BU$33,"")</f>
        <v/>
      </c>
      <c r="AM20" s="138" t="str">
        <f>IF($BU$11+$BU$12&gt;0,$BU$12,"")</f>
        <v/>
      </c>
      <c r="AN20" s="129" t="s">
        <v>9</v>
      </c>
      <c r="AO20" s="130" t="str">
        <f>IF($BU$11+$BU$12&gt;0,$BU$11,"")</f>
        <v/>
      </c>
      <c r="AP20" s="138" t="str">
        <f>IF($BM$27+$BM$28&gt;0,$BM$28,"")</f>
        <v/>
      </c>
      <c r="AQ20" s="129" t="s">
        <v>9</v>
      </c>
      <c r="AR20" s="130" t="str">
        <f>IF($BM$27+$BM$28&gt;0,$BM$27,"")</f>
        <v/>
      </c>
      <c r="AS20" s="147"/>
      <c r="AT20" s="148"/>
      <c r="AU20" s="149"/>
      <c r="AV20" s="229">
        <f>SUM(BH9:BL9,BH28:BL28,BP12:BT12,BP34:BT34,BX18:CB18,BX40:CB40,CF24:CJ24,CF31:CJ31,CN21:CR21,CN37:CR37,CV15:CZ15)</f>
        <v>0</v>
      </c>
      <c r="AW20" s="163" t="s">
        <v>9</v>
      </c>
      <c r="AX20" s="230">
        <f>SUM(BH8:BL8,BH27:BL27,BP11:BT11,BP33:BT33,BX17:CB17,BX39:CB39,CF23:CJ23,CF30:CJ30,CN20:CR20,CN36:CR36,CV14:CZ14)</f>
        <v>0</v>
      </c>
      <c r="AY20" s="192">
        <f t="shared" si="3"/>
        <v>0</v>
      </c>
      <c r="AZ20" s="176" t="s">
        <v>9</v>
      </c>
      <c r="BA20" s="177">
        <f t="shared" si="4"/>
        <v>0</v>
      </c>
      <c r="BB20" s="183">
        <f t="shared" si="5"/>
        <v>0</v>
      </c>
      <c r="BC20" s="231" t="s">
        <v>9</v>
      </c>
      <c r="BD20" s="232">
        <f t="shared" si="6"/>
        <v>0</v>
      </c>
      <c r="BE20" s="221">
        <f t="shared" si="7"/>
        <v>12</v>
      </c>
      <c r="BF20" s="310"/>
      <c r="BG20" s="165" t="str">
        <f>$L$30</f>
        <v>ee</v>
      </c>
      <c r="BH20" s="448"/>
      <c r="BI20" s="448"/>
      <c r="BJ20" s="448"/>
      <c r="BK20" s="448"/>
      <c r="BL20" s="448"/>
      <c r="BM20" s="6">
        <f>IF(BH20&gt;BH21,1,0)+IF(BI20&gt;BI21,1,0)+IF(BJ20&gt;BJ21,1,0)+IF(BK20&gt;BK21,1,0)+IF(BL20&gt;BL21,1,0)</f>
        <v>0</v>
      </c>
      <c r="BN20" s="343"/>
      <c r="BO20" s="167" t="str">
        <f>$L$27</f>
        <v>cc</v>
      </c>
      <c r="BP20" s="448"/>
      <c r="BQ20" s="448"/>
      <c r="BR20" s="448"/>
      <c r="BS20" s="448"/>
      <c r="BT20" s="448"/>
      <c r="BU20" s="6">
        <f>IF(BP20&gt;BP21,1,0)+IF(BQ20&gt;BQ21,1,0)+IF(BR20&gt;BR21,1,0)+IF(BS20&gt;BS21,1,0)+IF(BT20&gt;BT21,1,0)</f>
        <v>0</v>
      </c>
      <c r="BV20" s="343"/>
      <c r="BW20" s="165" t="str">
        <f>$L$23</f>
        <v>aa</v>
      </c>
      <c r="BX20" s="448"/>
      <c r="BY20" s="448"/>
      <c r="BZ20" s="448"/>
      <c r="CA20" s="448"/>
      <c r="CB20" s="448"/>
      <c r="CC20" s="6">
        <f>IF(BX20&gt;BX21,1,0)+IF(BY20&gt;BY21,1,0)+IF(BZ20&gt;BZ21,1,0)+IF(CA20&gt;CA21,1,0)+IF(CB20&gt;CB21,1,0)</f>
        <v>0</v>
      </c>
      <c r="CD20" s="350"/>
      <c r="CE20" s="165" t="str">
        <f>$L$23</f>
        <v>aa</v>
      </c>
      <c r="CF20" s="448"/>
      <c r="CG20" s="448"/>
      <c r="CH20" s="448"/>
      <c r="CI20" s="448"/>
      <c r="CJ20" s="448"/>
      <c r="CK20" s="6">
        <f>IF(CF20&gt;CF21,1,0)+IF(CG20&gt;CG21,1,0)+IF(CH20&gt;CH21,1,0)+IF(CI20&gt;CI21,1,0)+IF(CJ20&gt;CJ21,1,0)</f>
        <v>0</v>
      </c>
      <c r="CL20" s="354"/>
      <c r="CM20" s="205" t="str">
        <f>$L$28</f>
        <v>dd</v>
      </c>
      <c r="CN20" s="466"/>
      <c r="CO20" s="466"/>
      <c r="CP20" s="466"/>
      <c r="CQ20" s="466"/>
      <c r="CR20" s="466"/>
      <c r="CS20" s="6">
        <f>IF(CN20&gt;CN21,1,0)+IF(CO20&gt;CO21,1,0)+IF(CP20&gt;CP21,1,0)+IF(CQ20&gt;CQ21,1,0)+IF(CR20&gt;CR21,1,0)</f>
        <v>0</v>
      </c>
      <c r="CT20" s="319"/>
      <c r="CU20" s="205" t="str">
        <f>$L$31</f>
        <v>ff</v>
      </c>
      <c r="CV20" s="466"/>
      <c r="CW20" s="466"/>
      <c r="CX20" s="466"/>
      <c r="CY20" s="466"/>
      <c r="CZ20" s="466"/>
      <c r="DA20" s="6">
        <f>IF(CV20&gt;CV21,1,0)+IF(CW20&gt;CW21,1,0)+IF(CX20&gt;CX21,1,0)+IF(CY20&gt;CY21,1,0)+IF(CZ20&gt;CZ21,1,0)</f>
        <v>0</v>
      </c>
      <c r="DB20" s="320"/>
    </row>
    <row r="21" spans="1:107" s="115" customFormat="1" ht="34.950000000000003" customHeight="1" thickBot="1" x14ac:dyDescent="0.3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00"/>
      <c r="L21" s="337"/>
      <c r="M21" s="337"/>
      <c r="N21" s="311"/>
      <c r="O21" s="311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23"/>
      <c r="AH21" s="323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23"/>
      <c r="BC21" s="323"/>
      <c r="BD21" s="323"/>
      <c r="BE21" s="323"/>
      <c r="BF21" s="315"/>
      <c r="BG21" s="166" t="str">
        <f>$L$34</f>
        <v>hh</v>
      </c>
      <c r="BH21" s="449"/>
      <c r="BI21" s="449"/>
      <c r="BJ21" s="449"/>
      <c r="BK21" s="449"/>
      <c r="BL21" s="449"/>
      <c r="BM21" s="9">
        <f>IF(BH21&gt;BH20,1,0)+IF(BI21&gt;BI20,1,0)+IF(BJ21&gt;BJ20,1,0)+IF(BK21&gt;BK20,1,0)+IF(BL21&gt;BL20,1,0)</f>
        <v>0</v>
      </c>
      <c r="BN21" s="343"/>
      <c r="BO21" s="222" t="str">
        <f>$L$31</f>
        <v>ff</v>
      </c>
      <c r="BP21" s="465"/>
      <c r="BQ21" s="465"/>
      <c r="BR21" s="465"/>
      <c r="BS21" s="465"/>
      <c r="BT21" s="465"/>
      <c r="BU21" s="9">
        <f>IF(BP21&gt;BP20,1,0)+IF(BQ21&gt;BQ20,1,0)+IF(BR21&gt;BR20,1,0)+IF(BS21&gt;BS20,1,0)+IF(BT21&gt;BT20,1,0)</f>
        <v>0</v>
      </c>
      <c r="BV21" s="348"/>
      <c r="BW21" s="166" t="str">
        <f>$L$28</f>
        <v>dd</v>
      </c>
      <c r="BX21" s="449"/>
      <c r="BY21" s="449"/>
      <c r="BZ21" s="449"/>
      <c r="CA21" s="449"/>
      <c r="CB21" s="449"/>
      <c r="CC21" s="9">
        <f>IF(BX21&gt;BX20,1,0)+IF(BY21&gt;BY20,1,0)+IF(BZ21&gt;BZ20,1,0)+IF(CA21&gt;CA20,1,0)+IF(CB21&gt;CB20,1,0)</f>
        <v>0</v>
      </c>
      <c r="CD21" s="350"/>
      <c r="CE21" s="166" t="str">
        <f>$L$39</f>
        <v>kk</v>
      </c>
      <c r="CF21" s="464"/>
      <c r="CG21" s="464"/>
      <c r="CH21" s="464"/>
      <c r="CI21" s="464"/>
      <c r="CJ21" s="464"/>
      <c r="CK21" s="9">
        <f>IF(CF21&gt;CF20,1,0)+IF(CG21&gt;CG20,1,0)+IF(CH21&gt;CH20,1,0)+IF(CI21&gt;CI20,1,0)+IF(CJ21&gt;CJ20,1,0)</f>
        <v>0</v>
      </c>
      <c r="CL21" s="354"/>
      <c r="CM21" s="216" t="str">
        <f>$L$40</f>
        <v>ll</v>
      </c>
      <c r="CN21" s="467"/>
      <c r="CO21" s="467"/>
      <c r="CP21" s="467"/>
      <c r="CQ21" s="467"/>
      <c r="CR21" s="467"/>
      <c r="CS21" s="9">
        <f>IF(CN21&gt;CN20,1,0)+IF(CO21&gt;CO20,1,0)+IF(CP21&gt;CP20,1,0)+IF(CQ21&gt;CQ20,1,0)+IF(CR21&gt;CR20,1,0)</f>
        <v>0</v>
      </c>
      <c r="CT21" s="319"/>
      <c r="CU21" s="216" t="str">
        <f>$L$36</f>
        <v>ii</v>
      </c>
      <c r="CV21" s="467"/>
      <c r="CW21" s="467"/>
      <c r="CX21" s="467"/>
      <c r="CY21" s="467"/>
      <c r="CZ21" s="467"/>
      <c r="DA21" s="9">
        <f>IF(CV21&gt;CV20,1,0)+IF(CW21&gt;CW20,1,0)+IF(CX21&gt;CX20,1,0)+IF(CY21&gt;CY20,1,0)+IF(CZ21&gt;CZ20,1,0)</f>
        <v>0</v>
      </c>
      <c r="DB21" s="320"/>
    </row>
    <row r="22" spans="1:107" s="115" customFormat="1" ht="34.950000000000003" customHeight="1" thickBot="1" x14ac:dyDescent="0.4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299"/>
      <c r="L22" s="627" t="s">
        <v>71</v>
      </c>
      <c r="M22" s="628"/>
      <c r="N22" s="628"/>
      <c r="O22" s="628"/>
      <c r="P22" s="628"/>
      <c r="Q22" s="628"/>
      <c r="R22" s="628"/>
      <c r="S22" s="628"/>
      <c r="T22" s="628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38"/>
      <c r="AH22" s="338"/>
      <c r="AI22" s="338"/>
      <c r="AJ22" s="613" t="s">
        <v>10</v>
      </c>
      <c r="AK22" s="613"/>
      <c r="AL22" s="613"/>
      <c r="AM22" s="613"/>
      <c r="AN22" s="613"/>
      <c r="AO22" s="613"/>
      <c r="AP22" s="613"/>
      <c r="AQ22" s="613"/>
      <c r="AR22" s="613"/>
      <c r="AS22" s="613"/>
      <c r="AT22" s="613"/>
      <c r="AU22" s="613"/>
      <c r="AV22" s="338"/>
      <c r="AW22" s="338"/>
      <c r="AX22" s="338"/>
      <c r="AY22" s="338"/>
      <c r="AZ22" s="338"/>
      <c r="BA22" s="338"/>
      <c r="BB22" s="340"/>
      <c r="BC22" s="340"/>
      <c r="BD22" s="340"/>
      <c r="BE22" s="341"/>
      <c r="BF22" s="323"/>
      <c r="BG22" s="343"/>
      <c r="BH22" s="452"/>
      <c r="BI22" s="452"/>
      <c r="BJ22" s="452"/>
      <c r="BK22" s="452"/>
      <c r="BL22" s="452"/>
      <c r="BM22" s="343"/>
      <c r="BN22" s="343"/>
      <c r="BO22" s="345"/>
      <c r="BP22" s="345"/>
      <c r="BQ22" s="345"/>
      <c r="BR22" s="345"/>
      <c r="BS22" s="345"/>
      <c r="BT22" s="345"/>
      <c r="BU22" s="345"/>
      <c r="BV22" s="343"/>
      <c r="BW22" s="345"/>
      <c r="BX22" s="345"/>
      <c r="BY22" s="345"/>
      <c r="BZ22" s="345"/>
      <c r="CA22" s="345"/>
      <c r="CB22" s="345"/>
      <c r="CC22" s="345"/>
      <c r="CD22" s="352"/>
      <c r="CE22" s="352"/>
      <c r="CF22" s="352"/>
      <c r="CG22" s="352"/>
      <c r="CH22" s="352"/>
      <c r="CI22" s="352"/>
      <c r="CJ22" s="352"/>
      <c r="CK22" s="352"/>
      <c r="CL22" s="352"/>
      <c r="CM22" s="352"/>
      <c r="CN22" s="352"/>
      <c r="CO22" s="352"/>
      <c r="CP22" s="352"/>
      <c r="CQ22" s="352"/>
      <c r="CR22" s="352"/>
      <c r="CS22" s="349"/>
      <c r="CT22" s="319"/>
      <c r="CU22" s="319"/>
      <c r="CV22" s="438"/>
      <c r="CW22" s="438"/>
      <c r="CX22" s="438"/>
      <c r="CY22" s="438"/>
      <c r="CZ22" s="438"/>
      <c r="DA22" s="349"/>
      <c r="DB22" s="320"/>
      <c r="DC22" s="237"/>
    </row>
    <row r="23" spans="1:107" s="115" customFormat="1" ht="34.950000000000003" customHeight="1" thickTop="1" thickBot="1" x14ac:dyDescent="0.3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25" t="s">
        <v>11</v>
      </c>
      <c r="L23" s="625" t="s">
        <v>19</v>
      </c>
      <c r="M23" s="626"/>
      <c r="N23" s="626"/>
      <c r="O23" s="626"/>
      <c r="P23" s="626"/>
      <c r="Q23" s="626"/>
      <c r="R23" s="626"/>
      <c r="S23" s="623"/>
      <c r="T23" s="624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28"/>
      <c r="AH23" s="328"/>
      <c r="AI23" s="328"/>
      <c r="AJ23" s="614" t="str">
        <f>$J$9</f>
        <v>aa</v>
      </c>
      <c r="AK23" s="615"/>
      <c r="AL23" s="615"/>
      <c r="AM23" s="615"/>
      <c r="AN23" s="615"/>
      <c r="AO23" s="615"/>
      <c r="AP23" s="615"/>
      <c r="AQ23" s="615"/>
      <c r="AR23" s="615"/>
      <c r="AS23" s="615"/>
      <c r="AT23" s="615"/>
      <c r="AU23" s="616"/>
      <c r="AV23" s="328"/>
      <c r="AW23" s="328"/>
      <c r="AX23" s="328"/>
      <c r="AY23" s="328"/>
      <c r="AZ23" s="328"/>
      <c r="BA23" s="328"/>
      <c r="BB23" s="342"/>
      <c r="BC23" s="342"/>
      <c r="BD23" s="342"/>
      <c r="BE23" s="342"/>
      <c r="BF23" s="315"/>
      <c r="BG23" s="167" t="str">
        <f>$L$24</f>
        <v>bb</v>
      </c>
      <c r="BH23" s="448"/>
      <c r="BI23" s="448"/>
      <c r="BJ23" s="448"/>
      <c r="BK23" s="448"/>
      <c r="BL23" s="448"/>
      <c r="BM23" s="6">
        <f>IF(BH23&gt;BH24,1,0)+IF(BI23&gt;BI24,1,0)+IF(BJ23&gt;BJ24,1,0)+IF(BK23&gt;BK24,1,0)+IF(BL23&gt;BL24,1,0)</f>
        <v>0</v>
      </c>
      <c r="BN23" s="345"/>
      <c r="BO23" s="165" t="str">
        <f>$L$28</f>
        <v>dd</v>
      </c>
      <c r="BP23" s="448"/>
      <c r="BQ23" s="448"/>
      <c r="BR23" s="448"/>
      <c r="BS23" s="448"/>
      <c r="BT23" s="448"/>
      <c r="BU23" s="6">
        <f>IF(BP23&gt;BP24,1,0)+IF(BQ23&gt;BQ24,1,0)+IF(BR23&gt;BR24,1,0)+IF(BS23&gt;BS24,1,0)+IF(BT23&gt;BT24,1,0)</f>
        <v>0</v>
      </c>
      <c r="BV23" s="345"/>
      <c r="BW23" s="165" t="str">
        <f>$L$31</f>
        <v>ff</v>
      </c>
      <c r="BX23" s="448"/>
      <c r="BY23" s="448"/>
      <c r="BZ23" s="448"/>
      <c r="CA23" s="448"/>
      <c r="CB23" s="448"/>
      <c r="CC23" s="6">
        <f>IF(BX23&gt;BX24,1,0)+IF(BY23&gt;BY24,1,0)+IF(BZ23&gt;BZ24,1,0)+IF(CA23&gt;CA24,1,0)+IF(CB23&gt;CB24,1,0)</f>
        <v>0</v>
      </c>
      <c r="CD23" s="350"/>
      <c r="CE23" s="165" t="str">
        <f>$L$31</f>
        <v>ff</v>
      </c>
      <c r="CF23" s="448"/>
      <c r="CG23" s="448"/>
      <c r="CH23" s="448"/>
      <c r="CI23" s="448"/>
      <c r="CJ23" s="448"/>
      <c r="CK23" s="6">
        <f>IF(CF23&gt;CF24,1,0)+IF(CG23&gt;CG24,1,0)+IF(CH23&gt;CH24,1,0)+IF(CI23&gt;CI24,1,0)+IF(CJ23&gt;CJ24,1,0)</f>
        <v>0</v>
      </c>
      <c r="CL23" s="354"/>
      <c r="CM23" s="205" t="str">
        <f>$L$36</f>
        <v>ii</v>
      </c>
      <c r="CN23" s="466"/>
      <c r="CO23" s="466"/>
      <c r="CP23" s="466"/>
      <c r="CQ23" s="466"/>
      <c r="CR23" s="466"/>
      <c r="CS23" s="6">
        <f>IF(CN23&gt;CN24,1,0)+IF(CO23&gt;CO24,1,0)+IF(CP23&gt;CP24,1,0)+IF(CQ23&gt;CQ24,1,0)+IF(CR23&gt;CR24,1,0)</f>
        <v>0</v>
      </c>
      <c r="CT23" s="319"/>
      <c r="CU23" s="205" t="str">
        <f>$L$33</f>
        <v>gg</v>
      </c>
      <c r="CV23" s="466"/>
      <c r="CW23" s="466"/>
      <c r="CX23" s="466"/>
      <c r="CY23" s="466"/>
      <c r="CZ23" s="466"/>
      <c r="DA23" s="6">
        <f>IF(CV23&gt;CV24,1,0)+IF(CW23&gt;CW24,1,0)+IF(CX23&gt;CX24,1,0)+IF(CY23&gt;CY24,1,0)+IF(CZ23&gt;CZ24,1,0)</f>
        <v>0</v>
      </c>
      <c r="DB23" s="320"/>
    </row>
    <row r="24" spans="1:107" s="115" customFormat="1" ht="34.950000000000003" customHeight="1" thickTop="1" thickBot="1" x14ac:dyDescent="0.45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25" t="s">
        <v>13</v>
      </c>
      <c r="L24" s="621" t="s">
        <v>20</v>
      </c>
      <c r="M24" s="622"/>
      <c r="N24" s="622"/>
      <c r="O24" s="622"/>
      <c r="P24" s="622"/>
      <c r="Q24" s="622"/>
      <c r="R24" s="622"/>
      <c r="S24" s="623"/>
      <c r="T24" s="624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608" t="s">
        <v>47</v>
      </c>
      <c r="AH24" s="609"/>
      <c r="AI24" s="610"/>
      <c r="AJ24" s="614" t="str">
        <f>$J$10</f>
        <v>bb</v>
      </c>
      <c r="AK24" s="615"/>
      <c r="AL24" s="615"/>
      <c r="AM24" s="615"/>
      <c r="AN24" s="615"/>
      <c r="AO24" s="615"/>
      <c r="AP24" s="615"/>
      <c r="AQ24" s="615"/>
      <c r="AR24" s="615"/>
      <c r="AS24" s="615"/>
      <c r="AT24" s="615"/>
      <c r="AU24" s="616"/>
      <c r="AV24" s="338"/>
      <c r="AW24" s="338"/>
      <c r="AX24" s="338"/>
      <c r="AY24" s="338"/>
      <c r="AZ24" s="338"/>
      <c r="BA24" s="338"/>
      <c r="BB24" s="340"/>
      <c r="BC24" s="340"/>
      <c r="BD24" s="340"/>
      <c r="BE24" s="341"/>
      <c r="BF24" s="323"/>
      <c r="BG24" s="166" t="str">
        <f>$L$39</f>
        <v>kk</v>
      </c>
      <c r="BH24" s="464"/>
      <c r="BI24" s="464"/>
      <c r="BJ24" s="464"/>
      <c r="BK24" s="464"/>
      <c r="BL24" s="464"/>
      <c r="BM24" s="9">
        <f>IF(BH24&gt;BH23,1,0)+IF(BI24&gt;BI23,1,0)+IF(BJ24&gt;BJ23,1,0)+IF(BK24&gt;BK23,1,0)+IF(BL24&gt;BL23,1,0)</f>
        <v>0</v>
      </c>
      <c r="BN24" s="343"/>
      <c r="BO24" s="166" t="str">
        <f>$L$30</f>
        <v>ee</v>
      </c>
      <c r="BP24" s="449"/>
      <c r="BQ24" s="449"/>
      <c r="BR24" s="449"/>
      <c r="BS24" s="449"/>
      <c r="BT24" s="449"/>
      <c r="BU24" s="9">
        <f>IF(BP24&gt;BP23,1,0)+IF(BQ24&gt;BQ23,1,0)+IF(BR24&gt;BR23,1,0)+IF(BS24&gt;BS23,1,0)+IF(BT24&gt;BT23,1,0)</f>
        <v>0</v>
      </c>
      <c r="BV24" s="348"/>
      <c r="BW24" s="166" t="str">
        <f>$L$37</f>
        <v>jj</v>
      </c>
      <c r="BX24" s="449"/>
      <c r="BY24" s="449"/>
      <c r="BZ24" s="449"/>
      <c r="CA24" s="449"/>
      <c r="CB24" s="449"/>
      <c r="CC24" s="9">
        <f>IF(BX24&gt;BX23,1,0)+IF(BY24&gt;BY23,1,0)+IF(BZ24&gt;BZ23,1,0)+IF(CA24&gt;CA23,1,0)+IF(CB24&gt;CB23,1,0)</f>
        <v>0</v>
      </c>
      <c r="CD24" s="350"/>
      <c r="CE24" s="166" t="str">
        <f>$L$40</f>
        <v>ll</v>
      </c>
      <c r="CF24" s="449"/>
      <c r="CG24" s="449"/>
      <c r="CH24" s="449"/>
      <c r="CI24" s="449"/>
      <c r="CJ24" s="449"/>
      <c r="CK24" s="9">
        <f>IF(CF24&gt;CF23,1,0)+IF(CG24&gt;CG23,1,0)+IF(CH24&gt;CH23,1,0)+IF(CI24&gt;CI23,1,0)+IF(CJ24&gt;CJ23,1,0)</f>
        <v>0</v>
      </c>
      <c r="CL24" s="354"/>
      <c r="CM24" s="216" t="str">
        <f>$L$37</f>
        <v>jj</v>
      </c>
      <c r="CN24" s="467"/>
      <c r="CO24" s="467"/>
      <c r="CP24" s="467"/>
      <c r="CQ24" s="467"/>
      <c r="CR24" s="467"/>
      <c r="CS24" s="9">
        <f>IF(CN24&gt;CN23,1,0)+IF(CO24&gt;CO23,1,0)+IF(CP24&gt;CP23,1,0)+IF(CQ24&gt;CQ23,1,0)+IF(CR24&gt;CR23,1,0)</f>
        <v>0</v>
      </c>
      <c r="CT24" s="319"/>
      <c r="CU24" s="216" t="str">
        <f>$L$34</f>
        <v>hh</v>
      </c>
      <c r="CV24" s="467"/>
      <c r="CW24" s="467"/>
      <c r="CX24" s="467"/>
      <c r="CY24" s="467"/>
      <c r="CZ24" s="467"/>
      <c r="DA24" s="9">
        <f>IF(CV24&gt;CV23,1,0)+IF(CW24&gt;CW23,1,0)+IF(CX24&gt;CX23,1,0)+IF(CY24&gt;CY23,1,0)+IF(CZ24&gt;CZ23,1,0)</f>
        <v>0</v>
      </c>
      <c r="DB24" s="320"/>
    </row>
    <row r="25" spans="1:107" s="115" customFormat="1" ht="10.199999999999999" customHeight="1" thickTop="1" x14ac:dyDescent="0.4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25"/>
      <c r="L25" s="364"/>
      <c r="M25" s="364"/>
      <c r="N25" s="364"/>
      <c r="O25" s="364"/>
      <c r="P25" s="364"/>
      <c r="Q25" s="364"/>
      <c r="R25" s="364"/>
      <c r="S25" s="365"/>
      <c r="T25" s="365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31"/>
      <c r="AH25" s="332"/>
      <c r="AI25" s="329"/>
      <c r="AJ25" s="460"/>
      <c r="AK25" s="461"/>
      <c r="AL25" s="461"/>
      <c r="AM25" s="461"/>
      <c r="AN25" s="461"/>
      <c r="AO25" s="461"/>
      <c r="AP25" s="461"/>
      <c r="AQ25" s="461"/>
      <c r="AR25" s="461"/>
      <c r="AS25" s="461"/>
      <c r="AT25" s="461"/>
      <c r="AU25" s="461"/>
      <c r="AV25" s="338"/>
      <c r="AW25" s="338"/>
      <c r="AX25" s="338"/>
      <c r="AY25" s="338"/>
      <c r="AZ25" s="338"/>
      <c r="BA25" s="338"/>
      <c r="BB25" s="340"/>
      <c r="BC25" s="340"/>
      <c r="BD25" s="340"/>
      <c r="BE25" s="341"/>
      <c r="BF25" s="323"/>
      <c r="BG25" s="441"/>
      <c r="BH25" s="594" t="s">
        <v>1</v>
      </c>
      <c r="BI25" s="594" t="s">
        <v>2</v>
      </c>
      <c r="BJ25" s="594" t="s">
        <v>3</v>
      </c>
      <c r="BK25" s="594" t="s">
        <v>39</v>
      </c>
      <c r="BL25" s="594" t="s">
        <v>40</v>
      </c>
      <c r="BM25" s="593" t="s">
        <v>4</v>
      </c>
      <c r="BN25" s="442"/>
      <c r="BO25" s="443"/>
      <c r="BP25" s="594" t="s">
        <v>1</v>
      </c>
      <c r="BQ25" s="594" t="s">
        <v>2</v>
      </c>
      <c r="BR25" s="594" t="s">
        <v>3</v>
      </c>
      <c r="BS25" s="594" t="s">
        <v>39</v>
      </c>
      <c r="BT25" s="594" t="s">
        <v>40</v>
      </c>
      <c r="BU25" s="593" t="s">
        <v>4</v>
      </c>
      <c r="BV25" s="444"/>
      <c r="BW25" s="443"/>
      <c r="BX25" s="594" t="s">
        <v>1</v>
      </c>
      <c r="BY25" s="594" t="s">
        <v>2</v>
      </c>
      <c r="BZ25" s="594" t="s">
        <v>3</v>
      </c>
      <c r="CA25" s="594" t="s">
        <v>39</v>
      </c>
      <c r="CB25" s="594" t="s">
        <v>40</v>
      </c>
      <c r="CC25" s="593" t="s">
        <v>4</v>
      </c>
      <c r="CD25" s="445"/>
      <c r="CE25" s="443"/>
      <c r="CF25" s="594" t="s">
        <v>1</v>
      </c>
      <c r="CG25" s="594" t="s">
        <v>2</v>
      </c>
      <c r="CH25" s="594" t="s">
        <v>3</v>
      </c>
      <c r="CI25" s="594" t="s">
        <v>39</v>
      </c>
      <c r="CJ25" s="594" t="s">
        <v>40</v>
      </c>
      <c r="CK25" s="593" t="s">
        <v>4</v>
      </c>
      <c r="CL25" s="445"/>
      <c r="CM25" s="446"/>
      <c r="CN25" s="594" t="s">
        <v>1</v>
      </c>
      <c r="CO25" s="594" t="s">
        <v>2</v>
      </c>
      <c r="CP25" s="594" t="s">
        <v>3</v>
      </c>
      <c r="CQ25" s="594" t="s">
        <v>39</v>
      </c>
      <c r="CR25" s="594" t="s">
        <v>40</v>
      </c>
      <c r="CS25" s="593" t="s">
        <v>4</v>
      </c>
      <c r="CT25" s="440"/>
      <c r="CU25" s="319"/>
      <c r="CV25" s="319"/>
      <c r="CW25" s="319"/>
      <c r="CX25" s="319"/>
      <c r="CY25" s="319"/>
      <c r="CZ25" s="319"/>
      <c r="DA25" s="319"/>
      <c r="DB25" s="320"/>
    </row>
    <row r="26" spans="1:107" s="115" customFormat="1" ht="60" customHeight="1" thickBot="1" x14ac:dyDescent="0.3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25"/>
      <c r="L26" s="619"/>
      <c r="M26" s="619"/>
      <c r="N26" s="619"/>
      <c r="O26" s="619"/>
      <c r="P26" s="619"/>
      <c r="Q26" s="619"/>
      <c r="R26" s="619"/>
      <c r="S26" s="620"/>
      <c r="T26" s="620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28"/>
      <c r="AH26" s="328"/>
      <c r="AI26" s="328"/>
      <c r="AJ26" s="617"/>
      <c r="AK26" s="618"/>
      <c r="AL26" s="618"/>
      <c r="AM26" s="618"/>
      <c r="AN26" s="618"/>
      <c r="AO26" s="618"/>
      <c r="AP26" s="618"/>
      <c r="AQ26" s="618"/>
      <c r="AR26" s="618"/>
      <c r="AS26" s="618"/>
      <c r="AT26" s="618"/>
      <c r="AU26" s="618"/>
      <c r="AV26" s="328"/>
      <c r="AW26" s="328"/>
      <c r="AX26" s="328"/>
      <c r="AY26" s="328"/>
      <c r="AZ26" s="328"/>
      <c r="BA26" s="328"/>
      <c r="BB26" s="342"/>
      <c r="BC26" s="342"/>
      <c r="BD26" s="342"/>
      <c r="BE26" s="342"/>
      <c r="BF26" s="315"/>
      <c r="BG26" s="439" t="s">
        <v>48</v>
      </c>
      <c r="BH26" s="595"/>
      <c r="BI26" s="595"/>
      <c r="BJ26" s="595"/>
      <c r="BK26" s="595"/>
      <c r="BL26" s="595"/>
      <c r="BM26" s="503"/>
      <c r="BN26" s="442"/>
      <c r="BO26" s="439" t="s">
        <v>49</v>
      </c>
      <c r="BP26" s="595"/>
      <c r="BQ26" s="595"/>
      <c r="BR26" s="595"/>
      <c r="BS26" s="595"/>
      <c r="BT26" s="595"/>
      <c r="BU26" s="503"/>
      <c r="BV26" s="442"/>
      <c r="BW26" s="439" t="s">
        <v>50</v>
      </c>
      <c r="BX26" s="595"/>
      <c r="BY26" s="595"/>
      <c r="BZ26" s="595"/>
      <c r="CA26" s="595"/>
      <c r="CB26" s="595"/>
      <c r="CC26" s="503"/>
      <c r="CD26" s="447"/>
      <c r="CE26" s="439" t="s">
        <v>51</v>
      </c>
      <c r="CF26" s="595"/>
      <c r="CG26" s="595"/>
      <c r="CH26" s="595"/>
      <c r="CI26" s="595"/>
      <c r="CJ26" s="595"/>
      <c r="CK26" s="503"/>
      <c r="CL26" s="447"/>
      <c r="CM26" s="439" t="s">
        <v>52</v>
      </c>
      <c r="CN26" s="595"/>
      <c r="CO26" s="595"/>
      <c r="CP26" s="595"/>
      <c r="CQ26" s="595"/>
      <c r="CR26" s="595"/>
      <c r="CS26" s="503"/>
      <c r="CT26" s="440"/>
      <c r="CU26" s="319"/>
      <c r="CV26" s="319"/>
      <c r="CW26" s="319"/>
      <c r="CX26" s="319"/>
      <c r="CY26" s="319"/>
      <c r="CZ26" s="319"/>
      <c r="DA26" s="319"/>
      <c r="DB26" s="320"/>
    </row>
    <row r="27" spans="1:107" s="115" customFormat="1" ht="34.950000000000003" customHeight="1" thickTop="1" thickBot="1" x14ac:dyDescent="0.45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25" t="s">
        <v>15</v>
      </c>
      <c r="L27" s="621" t="s">
        <v>21</v>
      </c>
      <c r="M27" s="622"/>
      <c r="N27" s="622"/>
      <c r="O27" s="622"/>
      <c r="P27" s="622"/>
      <c r="Q27" s="622"/>
      <c r="R27" s="622"/>
      <c r="S27" s="623"/>
      <c r="T27" s="624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608" t="s">
        <v>53</v>
      </c>
      <c r="AH27" s="609"/>
      <c r="AI27" s="610"/>
      <c r="AJ27" s="614" t="str">
        <f>$J$11</f>
        <v>cc</v>
      </c>
      <c r="AK27" s="615"/>
      <c r="AL27" s="615"/>
      <c r="AM27" s="615"/>
      <c r="AN27" s="615"/>
      <c r="AO27" s="615"/>
      <c r="AP27" s="615"/>
      <c r="AQ27" s="615"/>
      <c r="AR27" s="615"/>
      <c r="AS27" s="615"/>
      <c r="AT27" s="615"/>
      <c r="AU27" s="616"/>
      <c r="AV27" s="338"/>
      <c r="AW27" s="338"/>
      <c r="AX27" s="338"/>
      <c r="AY27" s="338"/>
      <c r="AZ27" s="338"/>
      <c r="BA27" s="338"/>
      <c r="BB27" s="340"/>
      <c r="BC27" s="340"/>
      <c r="BD27" s="340"/>
      <c r="BE27" s="341"/>
      <c r="BF27" s="323"/>
      <c r="BG27" s="165" t="str">
        <f>$L$39</f>
        <v>kk</v>
      </c>
      <c r="BH27" s="448"/>
      <c r="BI27" s="448"/>
      <c r="BJ27" s="448"/>
      <c r="BK27" s="448"/>
      <c r="BL27" s="448"/>
      <c r="BM27" s="6">
        <f>IF(BH27&gt;BH28,1,0)+IF(BI27&gt;BI28,1,0)+IF(BJ27&gt;BJ28,1,0)+IF(BK27&gt;BK28,1,0)+IF(BL27&gt;BL28,1,0)</f>
        <v>0</v>
      </c>
      <c r="BN27" s="346"/>
      <c r="BO27" s="165" t="str">
        <f>$L$34</f>
        <v>hh</v>
      </c>
      <c r="BP27" s="448"/>
      <c r="BQ27" s="448"/>
      <c r="BR27" s="448"/>
      <c r="BS27" s="448"/>
      <c r="BT27" s="448"/>
      <c r="BU27" s="6">
        <f>IF(BP27&gt;BP28,1,0)+IF(BQ27&gt;BQ28,1,0)+IF(BR27&gt;BR28,1,0)+IF(BS27&gt;BS28,1,0)+IF(BT27&gt;BT28,1,0)</f>
        <v>0</v>
      </c>
      <c r="BV27" s="346"/>
      <c r="BW27" s="165" t="str">
        <f>$L$31</f>
        <v>ff</v>
      </c>
      <c r="BX27" s="448"/>
      <c r="BY27" s="448"/>
      <c r="BZ27" s="448"/>
      <c r="CA27" s="448"/>
      <c r="CB27" s="448"/>
      <c r="CC27" s="6">
        <f>IF(BX27&gt;BX28,1,0)+IF(BY27&gt;BY28,1,0)+IF(BZ27&gt;BZ28,1,0)+IF(CA27&gt;CA28,1,0)+IF(CB27&gt;CB28,1,0)</f>
        <v>0</v>
      </c>
      <c r="CD27" s="350"/>
      <c r="CE27" s="165" t="str">
        <f>$L$28</f>
        <v>dd</v>
      </c>
      <c r="CF27" s="448"/>
      <c r="CG27" s="448"/>
      <c r="CH27" s="448"/>
      <c r="CI27" s="448"/>
      <c r="CJ27" s="448"/>
      <c r="CK27" s="6">
        <f>IF(CF27&gt;CF28,1,0)+IF(CG27&gt;CG28,1,0)+IF(CH27&gt;CH28,1,0)+IF(CI27&gt;CI28,1,0)+IF(CJ27&gt;CJ28,1,0)</f>
        <v>0</v>
      </c>
      <c r="CL27" s="354"/>
      <c r="CM27" s="205" t="str">
        <f>$L$24</f>
        <v>bb</v>
      </c>
      <c r="CN27" s="466"/>
      <c r="CO27" s="466"/>
      <c r="CP27" s="466"/>
      <c r="CQ27" s="466"/>
      <c r="CR27" s="466"/>
      <c r="CS27" s="6">
        <f>IF(CN27&gt;CN28,1,0)+IF(CO27&gt;CO28,1,0)+IF(CP27&gt;CP28,1,0)+IF(CQ27&gt;CQ28,1,0)+IF(CR27&gt;CR28,1,0)</f>
        <v>0</v>
      </c>
      <c r="CT27" s="319"/>
      <c r="CU27" s="353"/>
      <c r="CV27" s="353"/>
      <c r="CW27" s="353"/>
      <c r="CX27" s="353"/>
      <c r="CY27" s="353"/>
      <c r="CZ27" s="353"/>
      <c r="DA27" s="319"/>
      <c r="DB27" s="320"/>
    </row>
    <row r="28" spans="1:107" s="115" customFormat="1" ht="34.950000000000003" customHeight="1" thickTop="1" thickBot="1" x14ac:dyDescent="0.3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25" t="s">
        <v>17</v>
      </c>
      <c r="L28" s="621" t="s">
        <v>23</v>
      </c>
      <c r="M28" s="622"/>
      <c r="N28" s="622"/>
      <c r="O28" s="622"/>
      <c r="P28" s="622"/>
      <c r="Q28" s="622"/>
      <c r="R28" s="622"/>
      <c r="S28" s="623"/>
      <c r="T28" s="624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608" t="s">
        <v>54</v>
      </c>
      <c r="AH28" s="609"/>
      <c r="AI28" s="610"/>
      <c r="AJ28" s="614" t="str">
        <f>$J$12</f>
        <v>dd</v>
      </c>
      <c r="AK28" s="615"/>
      <c r="AL28" s="615"/>
      <c r="AM28" s="615"/>
      <c r="AN28" s="615"/>
      <c r="AO28" s="615"/>
      <c r="AP28" s="615"/>
      <c r="AQ28" s="615"/>
      <c r="AR28" s="615"/>
      <c r="AS28" s="615"/>
      <c r="AT28" s="615"/>
      <c r="AU28" s="616"/>
      <c r="AV28" s="328"/>
      <c r="AW28" s="328"/>
      <c r="AX28" s="328"/>
      <c r="AY28" s="328"/>
      <c r="AZ28" s="328"/>
      <c r="BA28" s="328"/>
      <c r="BB28" s="342"/>
      <c r="BC28" s="342"/>
      <c r="BD28" s="342"/>
      <c r="BE28" s="342"/>
      <c r="BF28" s="315"/>
      <c r="BG28" s="166" t="str">
        <f>$L$40</f>
        <v>ll</v>
      </c>
      <c r="BH28" s="449"/>
      <c r="BI28" s="449"/>
      <c r="BJ28" s="449"/>
      <c r="BK28" s="449"/>
      <c r="BL28" s="449"/>
      <c r="BM28" s="9">
        <f>IF(BH28&gt;BH27,1,0)+IF(BI28&gt;BI27,1,0)+IF(BJ28&gt;BJ27,1,0)+IF(BK28&gt;BK27,1,0)+IF(BL28&gt;BL27,1,0)</f>
        <v>0</v>
      </c>
      <c r="BN28" s="343"/>
      <c r="BO28" s="166" t="str">
        <f>$L$37</f>
        <v>jj</v>
      </c>
      <c r="BP28" s="449"/>
      <c r="BQ28" s="449"/>
      <c r="BR28" s="449"/>
      <c r="BS28" s="449"/>
      <c r="BT28" s="449"/>
      <c r="BU28" s="9">
        <f>IF(BP28&gt;BP27,1,0)+IF(BQ28&gt;BQ27,1,0)+IF(BR28&gt;BR27,1,0)+IF(BS28&gt;BS27,1,0)+IF(BT28&gt;BT27,1,0)</f>
        <v>0</v>
      </c>
      <c r="BV28" s="348"/>
      <c r="BW28" s="166" t="str">
        <f>$L$34</f>
        <v>hh</v>
      </c>
      <c r="BX28" s="449"/>
      <c r="BY28" s="449"/>
      <c r="BZ28" s="449"/>
      <c r="CA28" s="449"/>
      <c r="CB28" s="449"/>
      <c r="CC28" s="9">
        <f>IF(BX28&gt;BX27,1,0)+IF(BY28&gt;BY27,1,0)+IF(BZ28&gt;BZ27,1,0)+IF(CA28&gt;CA27,1,0)+IF(CB28&gt;CB27,1,0)</f>
        <v>0</v>
      </c>
      <c r="CD28" s="350"/>
      <c r="CE28" s="222" t="str">
        <f>$L$31</f>
        <v>ff</v>
      </c>
      <c r="CF28" s="465"/>
      <c r="CG28" s="465"/>
      <c r="CH28" s="465"/>
      <c r="CI28" s="465"/>
      <c r="CJ28" s="465"/>
      <c r="CK28" s="9">
        <f>IF(CF28&gt;CF27,1,0)+IF(CG28&gt;CG27,1,0)+IF(CH28&gt;CH27,1,0)+IF(CI28&gt;CI27,1,0)+IF(CJ28&gt;CJ27,1,0)</f>
        <v>0</v>
      </c>
      <c r="CL28" s="354"/>
      <c r="CM28" s="216" t="str">
        <f>$L$28</f>
        <v>dd</v>
      </c>
      <c r="CN28" s="467"/>
      <c r="CO28" s="467"/>
      <c r="CP28" s="467"/>
      <c r="CQ28" s="467"/>
      <c r="CR28" s="467"/>
      <c r="CS28" s="9">
        <f>IF(CN28&gt;CN27,1,0)+IF(CO28&gt;CO27,1,0)+IF(CP28&gt;CP27,1,0)+IF(CQ28&gt;CQ27,1,0)+IF(CR28&gt;CR27,1,0)</f>
        <v>0</v>
      </c>
      <c r="CT28" s="319"/>
      <c r="CU28" s="353"/>
      <c r="CV28" s="353"/>
      <c r="CW28" s="353"/>
      <c r="CX28" s="353"/>
      <c r="CY28" s="353"/>
      <c r="CZ28" s="353"/>
      <c r="DA28" s="319"/>
      <c r="DB28" s="320"/>
    </row>
    <row r="29" spans="1:107" s="115" customFormat="1" ht="34.950000000000003" customHeight="1" thickTop="1" thickBot="1" x14ac:dyDescent="0.45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25"/>
      <c r="L29" s="619"/>
      <c r="M29" s="619"/>
      <c r="N29" s="619"/>
      <c r="O29" s="619"/>
      <c r="P29" s="619"/>
      <c r="Q29" s="619"/>
      <c r="R29" s="619"/>
      <c r="S29" s="620"/>
      <c r="T29" s="620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38"/>
      <c r="AH29" s="338"/>
      <c r="AI29" s="338"/>
      <c r="AJ29" s="617"/>
      <c r="AK29" s="618"/>
      <c r="AL29" s="618"/>
      <c r="AM29" s="618"/>
      <c r="AN29" s="618"/>
      <c r="AO29" s="618"/>
      <c r="AP29" s="618"/>
      <c r="AQ29" s="618"/>
      <c r="AR29" s="618"/>
      <c r="AS29" s="618"/>
      <c r="AT29" s="618"/>
      <c r="AU29" s="618"/>
      <c r="AV29" s="338"/>
      <c r="AW29" s="338"/>
      <c r="AX29" s="338"/>
      <c r="AY29" s="338"/>
      <c r="AZ29" s="338"/>
      <c r="BA29" s="338"/>
      <c r="BB29" s="340"/>
      <c r="BC29" s="340"/>
      <c r="BD29" s="340"/>
      <c r="BE29" s="341"/>
      <c r="BF29" s="302"/>
      <c r="BG29" s="343"/>
      <c r="BH29" s="452"/>
      <c r="BI29" s="452"/>
      <c r="BJ29" s="452"/>
      <c r="BK29" s="452"/>
      <c r="BL29" s="452"/>
      <c r="BM29" s="343"/>
      <c r="BN29" s="343"/>
      <c r="BO29" s="343"/>
      <c r="BP29" s="452"/>
      <c r="BQ29" s="452"/>
      <c r="BR29" s="452"/>
      <c r="BS29" s="452"/>
      <c r="BT29" s="452"/>
      <c r="BU29" s="343"/>
      <c r="BV29" s="343"/>
      <c r="BW29" s="343"/>
      <c r="BX29" s="452"/>
      <c r="BY29" s="452"/>
      <c r="BZ29" s="452"/>
      <c r="CA29" s="452"/>
      <c r="CB29" s="452"/>
      <c r="CC29" s="343"/>
      <c r="CD29" s="349"/>
      <c r="CE29" s="349"/>
      <c r="CF29" s="453"/>
      <c r="CG29" s="453"/>
      <c r="CH29" s="453"/>
      <c r="CI29" s="453"/>
      <c r="CJ29" s="453"/>
      <c r="CK29" s="349"/>
      <c r="CL29" s="349"/>
      <c r="CM29" s="349"/>
      <c r="CN29" s="453"/>
      <c r="CO29" s="453"/>
      <c r="CP29" s="453"/>
      <c r="CQ29" s="453"/>
      <c r="CR29" s="453"/>
      <c r="CS29" s="349"/>
      <c r="CT29" s="319"/>
      <c r="CU29" s="319"/>
      <c r="CV29" s="319"/>
      <c r="CW29" s="319"/>
      <c r="CX29" s="319"/>
      <c r="CY29" s="319"/>
      <c r="CZ29" s="319"/>
      <c r="DA29" s="319"/>
      <c r="DB29" s="320"/>
    </row>
    <row r="30" spans="1:107" s="115" customFormat="1" ht="34.950000000000003" customHeight="1" thickTop="1" thickBot="1" x14ac:dyDescent="0.3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25" t="s">
        <v>24</v>
      </c>
      <c r="L30" s="625" t="s">
        <v>26</v>
      </c>
      <c r="M30" s="626"/>
      <c r="N30" s="626"/>
      <c r="O30" s="626"/>
      <c r="P30" s="626"/>
      <c r="Q30" s="626"/>
      <c r="R30" s="626"/>
      <c r="S30" s="623"/>
      <c r="T30" s="624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608" t="s">
        <v>55</v>
      </c>
      <c r="AH30" s="609"/>
      <c r="AI30" s="610"/>
      <c r="AJ30" s="614" t="str">
        <f>$J$13</f>
        <v>ee</v>
      </c>
      <c r="AK30" s="615"/>
      <c r="AL30" s="615"/>
      <c r="AM30" s="615"/>
      <c r="AN30" s="615"/>
      <c r="AO30" s="615"/>
      <c r="AP30" s="615"/>
      <c r="AQ30" s="615"/>
      <c r="AR30" s="615"/>
      <c r="AS30" s="615"/>
      <c r="AT30" s="615"/>
      <c r="AU30" s="616"/>
      <c r="AV30" s="328"/>
      <c r="AW30" s="328"/>
      <c r="AX30" s="328"/>
      <c r="AY30" s="328"/>
      <c r="AZ30" s="328"/>
      <c r="BA30" s="328"/>
      <c r="BB30" s="342"/>
      <c r="BC30" s="342"/>
      <c r="BD30" s="342"/>
      <c r="BE30" s="342"/>
      <c r="BF30" s="315"/>
      <c r="BG30" s="165" t="str">
        <f>$L$23</f>
        <v>aa</v>
      </c>
      <c r="BH30" s="448"/>
      <c r="BI30" s="448"/>
      <c r="BJ30" s="448"/>
      <c r="BK30" s="448"/>
      <c r="BL30" s="448"/>
      <c r="BM30" s="6">
        <f>IF(BH30&gt;BH31,1,0)+IF(BI30&gt;BI31,1,0)+IF(BJ30&gt;BJ31,1,0)+IF(BK30&gt;BK31,1,0)+IF(BL30&gt;BL31,1,0)</f>
        <v>0</v>
      </c>
      <c r="BN30" s="343"/>
      <c r="BO30" s="165" t="str">
        <f>$L$33</f>
        <v>gg</v>
      </c>
      <c r="BP30" s="448"/>
      <c r="BQ30" s="448"/>
      <c r="BR30" s="448"/>
      <c r="BS30" s="448"/>
      <c r="BT30" s="448"/>
      <c r="BU30" s="6">
        <f>IF(BP30&gt;BP31,1,0)+IF(BQ30&gt;BQ31,1,0)+IF(BR30&gt;BR31,1,0)+IF(BS30&gt;BS31,1,0)+IF(BT30&gt;BT31,1,0)</f>
        <v>0</v>
      </c>
      <c r="BV30" s="343"/>
      <c r="BW30" s="165" t="str">
        <f>$L$30</f>
        <v>ee</v>
      </c>
      <c r="BX30" s="448"/>
      <c r="BY30" s="448"/>
      <c r="BZ30" s="448"/>
      <c r="CA30" s="448"/>
      <c r="CB30" s="448"/>
      <c r="CC30" s="6">
        <f>IF(BX30&gt;BX31,1,0)+IF(BY30&gt;BY31,1,0)+IF(BZ30&gt;BZ31,1,0)+IF(CA30&gt;CA31,1,0)+IF(CB30&gt;CB31,1,0)</f>
        <v>0</v>
      </c>
      <c r="CD30" s="350"/>
      <c r="CE30" s="165" t="str">
        <f>$L$30</f>
        <v>ee</v>
      </c>
      <c r="CF30" s="448"/>
      <c r="CG30" s="448"/>
      <c r="CH30" s="448"/>
      <c r="CI30" s="448"/>
      <c r="CJ30" s="448"/>
      <c r="CK30" s="6">
        <f>IF(CF30&gt;CF31,1,0)+IF(CG30&gt;CG31,1,0)+IF(CH30&gt;CH31,1,0)+IF(CI30&gt;CI31,1,0)+IF(CJ30&gt;CJ31,1,0)</f>
        <v>0</v>
      </c>
      <c r="CL30" s="354"/>
      <c r="CM30" s="205" t="str">
        <f>$L$34</f>
        <v>hh</v>
      </c>
      <c r="CN30" s="466"/>
      <c r="CO30" s="466"/>
      <c r="CP30" s="466"/>
      <c r="CQ30" s="466"/>
      <c r="CR30" s="466"/>
      <c r="CS30" s="6">
        <f>IF(CN30&gt;CN31,1,0)+IF(CO30&gt;CO31,1,0)+IF(CP30&gt;CP31,1,0)+IF(CQ30&gt;CQ31,1,0)+IF(CR30&gt;CR31,1,0)</f>
        <v>0</v>
      </c>
      <c r="CT30" s="319"/>
      <c r="CU30" s="353"/>
      <c r="CV30" s="353"/>
      <c r="CW30" s="353"/>
      <c r="CX30" s="353"/>
      <c r="CY30" s="353"/>
      <c r="CZ30" s="353"/>
      <c r="DA30" s="319"/>
      <c r="DB30" s="320"/>
    </row>
    <row r="31" spans="1:107" s="115" customFormat="1" ht="34.950000000000003" customHeight="1" thickTop="1" thickBot="1" x14ac:dyDescent="0.45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25" t="s">
        <v>27</v>
      </c>
      <c r="L31" s="621" t="s">
        <v>32</v>
      </c>
      <c r="M31" s="622"/>
      <c r="N31" s="622"/>
      <c r="O31" s="622"/>
      <c r="P31" s="622"/>
      <c r="Q31" s="622"/>
      <c r="R31" s="622"/>
      <c r="S31" s="623"/>
      <c r="T31" s="624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608" t="s">
        <v>56</v>
      </c>
      <c r="AH31" s="609"/>
      <c r="AI31" s="610"/>
      <c r="AJ31" s="614" t="str">
        <f>$J$14</f>
        <v>ff</v>
      </c>
      <c r="AK31" s="615"/>
      <c r="AL31" s="615"/>
      <c r="AM31" s="615"/>
      <c r="AN31" s="615"/>
      <c r="AO31" s="615"/>
      <c r="AP31" s="615"/>
      <c r="AQ31" s="615"/>
      <c r="AR31" s="615"/>
      <c r="AS31" s="615"/>
      <c r="AT31" s="615"/>
      <c r="AU31" s="616"/>
      <c r="AV31" s="338"/>
      <c r="AW31" s="338"/>
      <c r="AX31" s="338"/>
      <c r="AY31" s="338"/>
      <c r="AZ31" s="338"/>
      <c r="BA31" s="338"/>
      <c r="BB31" s="302"/>
      <c r="BC31" s="302"/>
      <c r="BD31" s="302"/>
      <c r="BE31" s="302"/>
      <c r="BF31" s="302"/>
      <c r="BG31" s="166" t="str">
        <f>$L$37</f>
        <v>jj</v>
      </c>
      <c r="BH31" s="449"/>
      <c r="BI31" s="449"/>
      <c r="BJ31" s="449"/>
      <c r="BK31" s="449"/>
      <c r="BL31" s="449"/>
      <c r="BM31" s="9">
        <f>IF(BH31&gt;BH30,1,0)+IF(BI31&gt;BI30,1,0)+IF(BJ31&gt;BJ30,1,0)+IF(BK31&gt;BK30,1,0)+IF(BL31&gt;BL30,1,0)</f>
        <v>0</v>
      </c>
      <c r="BN31" s="343"/>
      <c r="BO31" s="222" t="str">
        <f>$L$39</f>
        <v>kk</v>
      </c>
      <c r="BP31" s="465"/>
      <c r="BQ31" s="465"/>
      <c r="BR31" s="465"/>
      <c r="BS31" s="465"/>
      <c r="BT31" s="465"/>
      <c r="BU31" s="9">
        <f>IF(BP31&gt;BP30,1,0)+IF(BQ31&gt;BQ30,1,0)+IF(BR31&gt;BR30,1,0)+IF(BS31&gt;BS30,1,0)+IF(BT31&gt;BT30,1,0)</f>
        <v>0</v>
      </c>
      <c r="BV31" s="348"/>
      <c r="BW31" s="166" t="str">
        <f>$L$36</f>
        <v>ii</v>
      </c>
      <c r="BX31" s="449"/>
      <c r="BY31" s="449"/>
      <c r="BZ31" s="449"/>
      <c r="CA31" s="449"/>
      <c r="CB31" s="449"/>
      <c r="CC31" s="9">
        <f>IF(BX31&gt;BX30,1,0)+IF(BY31&gt;BY30,1,0)+IF(BZ31&gt;BZ30,1,0)+IF(CA31&gt;CA30,1,0)+IF(CB31&gt;CB30,1,0)</f>
        <v>0</v>
      </c>
      <c r="CD31" s="350"/>
      <c r="CE31" s="166" t="str">
        <f>$L$40</f>
        <v>ll</v>
      </c>
      <c r="CF31" s="449"/>
      <c r="CG31" s="449"/>
      <c r="CH31" s="449"/>
      <c r="CI31" s="449"/>
      <c r="CJ31" s="449"/>
      <c r="CK31" s="9">
        <f>IF(CF31&gt;CF30,1,0)+IF(CG31&gt;CG30,1,0)+IF(CH31&gt;CH30,1,0)+IF(CI31&gt;CI30,1,0)+IF(CJ31&gt;CJ30,1,0)</f>
        <v>0</v>
      </c>
      <c r="CL31" s="354"/>
      <c r="CM31" s="216" t="str">
        <f>$L$36</f>
        <v>ii</v>
      </c>
      <c r="CN31" s="467"/>
      <c r="CO31" s="467"/>
      <c r="CP31" s="467"/>
      <c r="CQ31" s="467"/>
      <c r="CR31" s="467"/>
      <c r="CS31" s="9">
        <f>IF(CN31&gt;CN30,1,0)+IF(CO31&gt;CO30,1,0)+IF(CP31&gt;CP30,1,0)+IF(CQ31&gt;CQ30,1,0)+IF(CR31&gt;CR30,1,0)</f>
        <v>0</v>
      </c>
      <c r="CT31" s="319"/>
      <c r="CU31" s="353"/>
      <c r="CV31" s="353"/>
      <c r="CW31" s="353"/>
      <c r="CX31" s="353"/>
      <c r="CY31" s="353"/>
      <c r="CZ31" s="353"/>
      <c r="DA31" s="319"/>
      <c r="DB31" s="320"/>
    </row>
    <row r="32" spans="1:107" s="115" customFormat="1" ht="34.950000000000003" customHeight="1" thickTop="1" thickBot="1" x14ac:dyDescent="0.3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299"/>
      <c r="L32" s="640"/>
      <c r="M32" s="640"/>
      <c r="N32" s="640"/>
      <c r="O32" s="640"/>
      <c r="P32" s="640"/>
      <c r="Q32" s="640"/>
      <c r="R32" s="640"/>
      <c r="S32" s="620"/>
      <c r="T32" s="620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28"/>
      <c r="AH32" s="328"/>
      <c r="AI32" s="328"/>
      <c r="AJ32" s="617"/>
      <c r="AK32" s="618"/>
      <c r="AL32" s="618"/>
      <c r="AM32" s="618"/>
      <c r="AN32" s="618"/>
      <c r="AO32" s="618"/>
      <c r="AP32" s="618"/>
      <c r="AQ32" s="618"/>
      <c r="AR32" s="618"/>
      <c r="AS32" s="618"/>
      <c r="AT32" s="618"/>
      <c r="AU32" s="618"/>
      <c r="AV32" s="328"/>
      <c r="AW32" s="328"/>
      <c r="AX32" s="328"/>
      <c r="AY32" s="328"/>
      <c r="AZ32" s="328"/>
      <c r="BA32" s="328"/>
      <c r="BB32" s="302"/>
      <c r="BC32" s="302"/>
      <c r="BD32" s="302"/>
      <c r="BE32" s="302"/>
      <c r="BF32" s="302"/>
      <c r="BG32" s="343"/>
      <c r="BH32" s="452"/>
      <c r="BI32" s="452"/>
      <c r="BJ32" s="452"/>
      <c r="BK32" s="452"/>
      <c r="BL32" s="452"/>
      <c r="BM32" s="343"/>
      <c r="BN32" s="343"/>
      <c r="BO32" s="343"/>
      <c r="BP32" s="452"/>
      <c r="BQ32" s="452"/>
      <c r="BR32" s="452"/>
      <c r="BS32" s="452"/>
      <c r="BT32" s="452"/>
      <c r="BU32" s="343"/>
      <c r="BV32" s="343"/>
      <c r="BW32" s="343"/>
      <c r="BX32" s="452"/>
      <c r="BY32" s="452"/>
      <c r="BZ32" s="452"/>
      <c r="CA32" s="452"/>
      <c r="CB32" s="452"/>
      <c r="CC32" s="343"/>
      <c r="CD32" s="349"/>
      <c r="CE32" s="349"/>
      <c r="CF32" s="453"/>
      <c r="CG32" s="453"/>
      <c r="CH32" s="453"/>
      <c r="CI32" s="453"/>
      <c r="CJ32" s="453"/>
      <c r="CK32" s="349"/>
      <c r="CL32" s="349"/>
      <c r="CM32" s="349"/>
      <c r="CN32" s="453"/>
      <c r="CO32" s="453"/>
      <c r="CP32" s="453"/>
      <c r="CQ32" s="453"/>
      <c r="CR32" s="453"/>
      <c r="CS32" s="349"/>
      <c r="CT32" s="319"/>
      <c r="CU32" s="319"/>
      <c r="CV32" s="319"/>
      <c r="CW32" s="319"/>
      <c r="CX32" s="319"/>
      <c r="CY32" s="319"/>
      <c r="CZ32" s="319"/>
      <c r="DA32" s="319"/>
      <c r="DB32" s="320"/>
    </row>
    <row r="33" spans="1:111" s="115" customFormat="1" ht="34.950000000000003" customHeight="1" thickTop="1" thickBot="1" x14ac:dyDescent="0.45">
      <c r="A33" s="301"/>
      <c r="B33" s="302"/>
      <c r="C33" s="302"/>
      <c r="D33" s="302"/>
      <c r="E33" s="302"/>
      <c r="F33" s="302"/>
      <c r="G33" s="302"/>
      <c r="H33" s="302"/>
      <c r="I33" s="302"/>
      <c r="J33" s="302"/>
      <c r="K33" s="325" t="s">
        <v>34</v>
      </c>
      <c r="L33" s="621" t="s">
        <v>37</v>
      </c>
      <c r="M33" s="622"/>
      <c r="N33" s="622"/>
      <c r="O33" s="622"/>
      <c r="P33" s="622"/>
      <c r="Q33" s="622"/>
      <c r="R33" s="622"/>
      <c r="S33" s="623"/>
      <c r="T33" s="624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608" t="s">
        <v>57</v>
      </c>
      <c r="AH33" s="609"/>
      <c r="AI33" s="610"/>
      <c r="AJ33" s="614" t="str">
        <f>$J$15</f>
        <v>gg</v>
      </c>
      <c r="AK33" s="615"/>
      <c r="AL33" s="615"/>
      <c r="AM33" s="615"/>
      <c r="AN33" s="615"/>
      <c r="AO33" s="615"/>
      <c r="AP33" s="615"/>
      <c r="AQ33" s="615"/>
      <c r="AR33" s="615"/>
      <c r="AS33" s="615"/>
      <c r="AT33" s="615"/>
      <c r="AU33" s="616"/>
      <c r="AV33" s="338"/>
      <c r="AW33" s="338"/>
      <c r="AX33" s="338"/>
      <c r="AY33" s="338"/>
      <c r="AZ33" s="338"/>
      <c r="BA33" s="338"/>
      <c r="BB33" s="302"/>
      <c r="BC33" s="302"/>
      <c r="BD33" s="302"/>
      <c r="BE33" s="302"/>
      <c r="BF33" s="302"/>
      <c r="BG33" s="165" t="str">
        <f>$L$28</f>
        <v>dd</v>
      </c>
      <c r="BH33" s="448"/>
      <c r="BI33" s="448"/>
      <c r="BJ33" s="448"/>
      <c r="BK33" s="448"/>
      <c r="BL33" s="448"/>
      <c r="BM33" s="6">
        <f>IF(BH33&gt;BH34,1,0)+IF(BI33&gt;BI34,1,0)+IF(BJ33&gt;BJ34,1,0)+IF(BK33&gt;BK34,1,0)+IF(BL33&gt;BL34,1,0)</f>
        <v>0</v>
      </c>
      <c r="BN33" s="346"/>
      <c r="BO33" s="165" t="str">
        <f>$L$36</f>
        <v>ii</v>
      </c>
      <c r="BP33" s="448"/>
      <c r="BQ33" s="448"/>
      <c r="BR33" s="448"/>
      <c r="BS33" s="448"/>
      <c r="BT33" s="448"/>
      <c r="BU33" s="6">
        <f>IF(BP33&gt;BP34,1,0)+IF(BQ33&gt;BQ34,1,0)+IF(BR33&gt;BR34,1,0)+IF(BS33&gt;BS34,1,0)+IF(BT33&gt;BT34,1,0)</f>
        <v>0</v>
      </c>
      <c r="BV33" s="346"/>
      <c r="BW33" s="165" t="str">
        <f>$L$28</f>
        <v>dd</v>
      </c>
      <c r="BX33" s="448"/>
      <c r="BY33" s="448"/>
      <c r="BZ33" s="448"/>
      <c r="CA33" s="448"/>
      <c r="CB33" s="448"/>
      <c r="CC33" s="6">
        <f>IF(BX33&gt;BX34,1,0)+IF(BY33&gt;BY34,1,0)+IF(BZ33&gt;BZ34,1,0)+IF(CA33&gt;CA34,1,0)+IF(CB33&gt;CB34,1,0)</f>
        <v>0</v>
      </c>
      <c r="CD33" s="350"/>
      <c r="CE33" s="165" t="str">
        <f>$L$24</f>
        <v>bb</v>
      </c>
      <c r="CF33" s="448"/>
      <c r="CG33" s="448"/>
      <c r="CH33" s="448"/>
      <c r="CI33" s="448"/>
      <c r="CJ33" s="448"/>
      <c r="CK33" s="6">
        <f>IF(CF33&gt;CF34,1,0)+IF(CG33&gt;CG34,1,0)+IF(CH33&gt;CH34,1,0)+IF(CI33&gt;CI34,1,0)+IF(CJ33&gt;CJ34,1,0)</f>
        <v>0</v>
      </c>
      <c r="CL33" s="354"/>
      <c r="CM33" s="205" t="str">
        <f>$L$31</f>
        <v>ff</v>
      </c>
      <c r="CN33" s="466"/>
      <c r="CO33" s="466"/>
      <c r="CP33" s="466"/>
      <c r="CQ33" s="466"/>
      <c r="CR33" s="466"/>
      <c r="CS33" s="6">
        <f>IF(CN33&gt;CN34,1,0)+IF(CO33&gt;CO34,1,0)+IF(CP33&gt;CP34,1,0)+IF(CQ33&gt;CQ34,1,0)+IF(CR33&gt;CR34,1,0)</f>
        <v>0</v>
      </c>
      <c r="CT33" s="319"/>
      <c r="CU33" s="319"/>
      <c r="CV33" s="319"/>
      <c r="CW33" s="319"/>
      <c r="CX33" s="319"/>
      <c r="CY33" s="319"/>
      <c r="CZ33" s="319"/>
      <c r="DA33" s="319"/>
      <c r="DB33" s="320"/>
    </row>
    <row r="34" spans="1:111" s="115" customFormat="1" ht="34.950000000000003" customHeight="1" thickTop="1" thickBot="1" x14ac:dyDescent="0.3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25" t="s">
        <v>35</v>
      </c>
      <c r="L34" s="625" t="s">
        <v>38</v>
      </c>
      <c r="M34" s="626"/>
      <c r="N34" s="626"/>
      <c r="O34" s="626"/>
      <c r="P34" s="626"/>
      <c r="Q34" s="626"/>
      <c r="R34" s="626"/>
      <c r="S34" s="623"/>
      <c r="T34" s="624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608" t="s">
        <v>58</v>
      </c>
      <c r="AH34" s="609"/>
      <c r="AI34" s="610"/>
      <c r="AJ34" s="614" t="str">
        <f>$J$16</f>
        <v>hh</v>
      </c>
      <c r="AK34" s="615"/>
      <c r="AL34" s="615"/>
      <c r="AM34" s="615"/>
      <c r="AN34" s="615"/>
      <c r="AO34" s="615"/>
      <c r="AP34" s="615"/>
      <c r="AQ34" s="615"/>
      <c r="AR34" s="615"/>
      <c r="AS34" s="615"/>
      <c r="AT34" s="615"/>
      <c r="AU34" s="616"/>
      <c r="AV34" s="328"/>
      <c r="AW34" s="328"/>
      <c r="AX34" s="328"/>
      <c r="AY34" s="328"/>
      <c r="AZ34" s="328"/>
      <c r="BA34" s="328"/>
      <c r="BB34" s="302"/>
      <c r="BC34" s="302"/>
      <c r="BD34" s="302"/>
      <c r="BE34" s="302"/>
      <c r="BF34" s="302"/>
      <c r="BG34" s="166" t="str">
        <f>$L$33</f>
        <v>gg</v>
      </c>
      <c r="BH34" s="449"/>
      <c r="BI34" s="449"/>
      <c r="BJ34" s="449"/>
      <c r="BK34" s="449"/>
      <c r="BL34" s="449"/>
      <c r="BM34" s="9">
        <f>IF(BH34&gt;BH33,1,0)+IF(BI34&gt;BI33,1,0)+IF(BJ34&gt;BJ33,1,0)+IF(BK34&gt;BK33,1,0)+IF(BL34&gt;BL33,1,0)</f>
        <v>0</v>
      </c>
      <c r="BN34" s="343"/>
      <c r="BO34" s="166" t="str">
        <f>$L$40</f>
        <v>ll</v>
      </c>
      <c r="BP34" s="449"/>
      <c r="BQ34" s="449"/>
      <c r="BR34" s="449"/>
      <c r="BS34" s="449"/>
      <c r="BT34" s="449"/>
      <c r="BU34" s="9">
        <f>IF(BP34&gt;BP33,1,0)+IF(BQ34&gt;BQ33,1,0)+IF(BR34&gt;BR33,1,0)+IF(BS34&gt;BS33,1,0)+IF(BT34&gt;BT33,1,0)</f>
        <v>0</v>
      </c>
      <c r="BV34" s="348"/>
      <c r="BW34" s="166" t="str">
        <f>$L$37</f>
        <v>jj</v>
      </c>
      <c r="BX34" s="449"/>
      <c r="BY34" s="449"/>
      <c r="BZ34" s="449"/>
      <c r="CA34" s="449"/>
      <c r="CB34" s="449"/>
      <c r="CC34" s="9">
        <f>IF(BX34&gt;BX33,1,0)+IF(BY34&gt;BY33,1,0)+IF(BZ34&gt;BZ33,1,0)+IF(CA34&gt;CA33,1,0)+IF(CB34&gt;CB33,1,0)</f>
        <v>0</v>
      </c>
      <c r="CD34" s="350"/>
      <c r="CE34" s="222" t="str">
        <f>$L$34</f>
        <v>hh</v>
      </c>
      <c r="CF34" s="465"/>
      <c r="CG34" s="465"/>
      <c r="CH34" s="465"/>
      <c r="CI34" s="465"/>
      <c r="CJ34" s="465"/>
      <c r="CK34" s="9">
        <f>IF(CF34&gt;CF33,1,0)+IF(CG34&gt;CG33,1,0)+IF(CH34&gt;CH33,1,0)+IF(CI34&gt;CI33,1,0)+IF(CJ34&gt;CJ33,1,0)</f>
        <v>0</v>
      </c>
      <c r="CL34" s="354"/>
      <c r="CM34" s="216" t="str">
        <f>$L$39</f>
        <v>kk</v>
      </c>
      <c r="CN34" s="467"/>
      <c r="CO34" s="467"/>
      <c r="CP34" s="467"/>
      <c r="CQ34" s="467"/>
      <c r="CR34" s="467"/>
      <c r="CS34" s="9">
        <f>IF(CN34&gt;CN33,1,0)+IF(CO34&gt;CO33,1,0)+IF(CP34&gt;CP33,1,0)+IF(CQ34&gt;CQ33,1,0)+IF(CR34&gt;CR33,1,0)</f>
        <v>0</v>
      </c>
      <c r="CT34" s="319"/>
      <c r="CU34" s="319"/>
      <c r="CV34" s="319"/>
      <c r="CW34" s="319"/>
      <c r="CX34" s="319"/>
      <c r="CY34" s="319"/>
      <c r="CZ34" s="319"/>
      <c r="DA34" s="319"/>
      <c r="DB34" s="320"/>
    </row>
    <row r="35" spans="1:111" s="115" customFormat="1" ht="34.950000000000003" customHeight="1" thickTop="1" thickBot="1" x14ac:dyDescent="0.45">
      <c r="A35" s="301"/>
      <c r="B35" s="302"/>
      <c r="C35" s="302"/>
      <c r="D35" s="302"/>
      <c r="E35" s="302"/>
      <c r="F35" s="302"/>
      <c r="G35" s="302"/>
      <c r="H35" s="302"/>
      <c r="I35" s="302"/>
      <c r="J35" s="302"/>
      <c r="K35" s="299"/>
      <c r="L35" s="619"/>
      <c r="M35" s="619"/>
      <c r="N35" s="619"/>
      <c r="O35" s="619"/>
      <c r="P35" s="619"/>
      <c r="Q35" s="619"/>
      <c r="R35" s="619"/>
      <c r="S35" s="620"/>
      <c r="T35" s="620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38"/>
      <c r="AH35" s="338"/>
      <c r="AI35" s="338"/>
      <c r="AJ35" s="617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338"/>
      <c r="AW35" s="338"/>
      <c r="AX35" s="338"/>
      <c r="AY35" s="338"/>
      <c r="AZ35" s="338"/>
      <c r="BA35" s="338"/>
      <c r="BB35" s="237"/>
      <c r="BC35" s="302"/>
      <c r="BD35" s="302"/>
      <c r="BE35" s="302"/>
      <c r="BF35" s="302"/>
      <c r="BG35" s="343"/>
      <c r="BH35" s="452"/>
      <c r="BI35" s="452"/>
      <c r="BJ35" s="452"/>
      <c r="BK35" s="452"/>
      <c r="BL35" s="452"/>
      <c r="BM35" s="343"/>
      <c r="BN35" s="343"/>
      <c r="BO35" s="343"/>
      <c r="BP35" s="452"/>
      <c r="BQ35" s="452"/>
      <c r="BR35" s="452"/>
      <c r="BS35" s="452"/>
      <c r="BT35" s="452"/>
      <c r="BU35" s="343"/>
      <c r="BV35" s="343"/>
      <c r="BW35" s="343"/>
      <c r="BX35" s="452"/>
      <c r="BY35" s="452"/>
      <c r="BZ35" s="452"/>
      <c r="CA35" s="452"/>
      <c r="CB35" s="452"/>
      <c r="CC35" s="343"/>
      <c r="CD35" s="349"/>
      <c r="CE35" s="349"/>
      <c r="CF35" s="453"/>
      <c r="CG35" s="453"/>
      <c r="CH35" s="453"/>
      <c r="CI35" s="453"/>
      <c r="CJ35" s="453"/>
      <c r="CK35" s="349"/>
      <c r="CL35" s="349"/>
      <c r="CM35" s="349"/>
      <c r="CN35" s="453"/>
      <c r="CO35" s="453"/>
      <c r="CP35" s="453"/>
      <c r="CQ35" s="453"/>
      <c r="CR35" s="453"/>
      <c r="CS35" s="349"/>
      <c r="CT35" s="319"/>
      <c r="CU35" s="319"/>
      <c r="CV35" s="319"/>
      <c r="CW35" s="319"/>
      <c r="CX35" s="319"/>
      <c r="CY35" s="319"/>
      <c r="CZ35" s="319"/>
      <c r="DA35" s="319"/>
      <c r="DB35" s="320"/>
    </row>
    <row r="36" spans="1:111" s="115" customFormat="1" ht="34.950000000000003" customHeight="1" thickTop="1" thickBot="1" x14ac:dyDescent="0.3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25" t="s">
        <v>59</v>
      </c>
      <c r="L36" s="625" t="s">
        <v>60</v>
      </c>
      <c r="M36" s="626"/>
      <c r="N36" s="626"/>
      <c r="O36" s="626"/>
      <c r="P36" s="626"/>
      <c r="Q36" s="626"/>
      <c r="R36" s="626"/>
      <c r="S36" s="623"/>
      <c r="T36" s="624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608" t="s">
        <v>61</v>
      </c>
      <c r="AH36" s="609"/>
      <c r="AI36" s="610"/>
      <c r="AJ36" s="614" t="str">
        <f>$J$17</f>
        <v>ii</v>
      </c>
      <c r="AK36" s="615"/>
      <c r="AL36" s="615"/>
      <c r="AM36" s="615"/>
      <c r="AN36" s="615"/>
      <c r="AO36" s="615"/>
      <c r="AP36" s="615"/>
      <c r="AQ36" s="615"/>
      <c r="AR36" s="615"/>
      <c r="AS36" s="615"/>
      <c r="AT36" s="615"/>
      <c r="AU36" s="616"/>
      <c r="AV36" s="328"/>
      <c r="AW36" s="328"/>
      <c r="AX36" s="328"/>
      <c r="AY36" s="328"/>
      <c r="AZ36" s="328"/>
      <c r="BA36" s="328"/>
      <c r="BB36" s="302"/>
      <c r="BC36" s="302"/>
      <c r="BD36" s="302"/>
      <c r="BE36" s="302"/>
      <c r="BF36" s="302"/>
      <c r="BG36" s="165" t="str">
        <f>$L$30</f>
        <v>ee</v>
      </c>
      <c r="BH36" s="448"/>
      <c r="BI36" s="448"/>
      <c r="BJ36" s="448"/>
      <c r="BK36" s="448"/>
      <c r="BL36" s="448"/>
      <c r="BM36" s="6">
        <f>IF(BH36&gt;BH37,1,0)+IF(BI36&gt;BI37,1,0)+IF(BJ36&gt;BJ37,1,0)+IF(BK36&gt;BK37,1,0)+IF(BL36&gt;BL37,1,0)</f>
        <v>0</v>
      </c>
      <c r="BN36" s="343"/>
      <c r="BO36" s="165" t="str">
        <f>$L$23</f>
        <v>aa</v>
      </c>
      <c r="BP36" s="448"/>
      <c r="BQ36" s="448"/>
      <c r="BR36" s="448"/>
      <c r="BS36" s="448"/>
      <c r="BT36" s="448"/>
      <c r="BU36" s="6">
        <f>IF(BP36&gt;BP37,1,0)+IF(BQ36&gt;BQ37,1,0)+IF(BR36&gt;BR37,1,0)+IF(BS36&gt;BS37,1,0)+IF(BT36&gt;BT37,1,0)</f>
        <v>0</v>
      </c>
      <c r="BV36" s="343"/>
      <c r="BW36" s="165" t="str">
        <f>$L$27</f>
        <v>cc</v>
      </c>
      <c r="BX36" s="448"/>
      <c r="BY36" s="448"/>
      <c r="BZ36" s="448"/>
      <c r="CA36" s="448"/>
      <c r="CB36" s="448"/>
      <c r="CC36" s="6">
        <f>IF(BX36&gt;BX37,1,0)+IF(BY36&gt;BY37,1,0)+IF(BZ36&gt;BZ37,1,0)+IF(CA36&gt;CA37,1,0)+IF(CB36&gt;CB37,1,0)</f>
        <v>0</v>
      </c>
      <c r="CD36" s="350"/>
      <c r="CE36" s="165" t="str">
        <f>$L$23</f>
        <v>aa</v>
      </c>
      <c r="CF36" s="448"/>
      <c r="CG36" s="448"/>
      <c r="CH36" s="448"/>
      <c r="CI36" s="448"/>
      <c r="CJ36" s="448"/>
      <c r="CK36" s="6">
        <f>IF(CF36&gt;CF37,1,0)+IF(CG36&gt;CG37,1,0)+IF(CH36&gt;CH37,1,0)+IF(CI36&gt;CI37,1,0)+IF(CJ36&gt;CJ37,1,0)</f>
        <v>0</v>
      </c>
      <c r="CL36" s="354"/>
      <c r="CM36" s="205" t="str">
        <f>$L$27</f>
        <v>cc</v>
      </c>
      <c r="CN36" s="466"/>
      <c r="CO36" s="466"/>
      <c r="CP36" s="466"/>
      <c r="CQ36" s="466"/>
      <c r="CR36" s="466"/>
      <c r="CS36" s="6">
        <f>IF(CN36&gt;CN37,1,0)+IF(CO36&gt;CO37,1,0)+IF(CP36&gt;CP37,1,0)+IF(CQ36&gt;CQ37,1,0)+IF(CR36&gt;CR37,1,0)</f>
        <v>0</v>
      </c>
      <c r="CT36" s="319"/>
      <c r="CU36" s="319"/>
      <c r="CV36" s="319"/>
      <c r="CW36" s="319"/>
      <c r="CX36" s="319"/>
      <c r="CY36" s="319"/>
      <c r="CZ36" s="319"/>
      <c r="DA36" s="319"/>
      <c r="DB36" s="320"/>
    </row>
    <row r="37" spans="1:111" s="115" customFormat="1" ht="34.950000000000003" customHeight="1" thickTop="1" thickBot="1" x14ac:dyDescent="0.45">
      <c r="A37" s="301"/>
      <c r="B37" s="302"/>
      <c r="C37" s="302"/>
      <c r="D37" s="302"/>
      <c r="E37" s="302"/>
      <c r="F37" s="302"/>
      <c r="G37" s="302"/>
      <c r="H37" s="302"/>
      <c r="I37" s="302"/>
      <c r="J37" s="302"/>
      <c r="K37" s="325" t="s">
        <v>62</v>
      </c>
      <c r="L37" s="621" t="s">
        <v>63</v>
      </c>
      <c r="M37" s="622"/>
      <c r="N37" s="622"/>
      <c r="O37" s="622"/>
      <c r="P37" s="622"/>
      <c r="Q37" s="622"/>
      <c r="R37" s="622"/>
      <c r="S37" s="623"/>
      <c r="T37" s="624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608" t="s">
        <v>64</v>
      </c>
      <c r="AH37" s="609"/>
      <c r="AI37" s="610"/>
      <c r="AJ37" s="614" t="str">
        <f>$J$18</f>
        <v>jj</v>
      </c>
      <c r="AK37" s="615"/>
      <c r="AL37" s="615"/>
      <c r="AM37" s="615"/>
      <c r="AN37" s="615"/>
      <c r="AO37" s="615"/>
      <c r="AP37" s="615"/>
      <c r="AQ37" s="615"/>
      <c r="AR37" s="615"/>
      <c r="AS37" s="615"/>
      <c r="AT37" s="615"/>
      <c r="AU37" s="616"/>
      <c r="AV37" s="338"/>
      <c r="AW37" s="338"/>
      <c r="AX37" s="338"/>
      <c r="AY37" s="338"/>
      <c r="AZ37" s="338"/>
      <c r="BA37" s="338"/>
      <c r="BB37" s="319"/>
      <c r="BC37" s="302"/>
      <c r="BD37" s="302"/>
      <c r="BE37" s="302"/>
      <c r="BF37" s="302"/>
      <c r="BG37" s="166" t="str">
        <f>$L$31</f>
        <v>ff</v>
      </c>
      <c r="BH37" s="449"/>
      <c r="BI37" s="449"/>
      <c r="BJ37" s="449"/>
      <c r="BK37" s="449"/>
      <c r="BL37" s="449"/>
      <c r="BM37" s="9">
        <f>IF(BH37&gt;BH36,1,0)+IF(BI37&gt;BI36,1,0)+IF(BJ37&gt;BJ36,1,0)+IF(BK37&gt;BK36,1,0)+IF(BL37&gt;BL36,1,0)</f>
        <v>0</v>
      </c>
      <c r="BN37" s="343"/>
      <c r="BO37" s="222" t="str">
        <f>$L$31</f>
        <v>ff</v>
      </c>
      <c r="BP37" s="465"/>
      <c r="BQ37" s="465"/>
      <c r="BR37" s="465"/>
      <c r="BS37" s="465"/>
      <c r="BT37" s="465"/>
      <c r="BU37" s="9">
        <f>IF(BP37&gt;BP36,1,0)+IF(BQ37&gt;BQ36,1,0)+IF(BR37&gt;BR36,1,0)+IF(BS37&gt;BS36,1,0)+IF(BT37&gt;BT36,1,0)</f>
        <v>0</v>
      </c>
      <c r="BV37" s="348"/>
      <c r="BW37" s="166" t="str">
        <f>$L$39</f>
        <v>kk</v>
      </c>
      <c r="BX37" s="449"/>
      <c r="BY37" s="449"/>
      <c r="BZ37" s="449"/>
      <c r="CA37" s="449"/>
      <c r="CB37" s="449"/>
      <c r="CC37" s="9">
        <f>IF(BX37&gt;BX36,1,0)+IF(BY37&gt;BY36,1,0)+IF(BZ37&gt;BZ36,1,0)+IF(CA37&gt;CA36,1,0)+IF(CB37&gt;CB36,1,0)</f>
        <v>0</v>
      </c>
      <c r="CD37" s="350"/>
      <c r="CE37" s="166" t="str">
        <f>$L$36</f>
        <v>ii</v>
      </c>
      <c r="CF37" s="449"/>
      <c r="CG37" s="449"/>
      <c r="CH37" s="449"/>
      <c r="CI37" s="449"/>
      <c r="CJ37" s="449"/>
      <c r="CK37" s="9">
        <f>IF(CF37&gt;CF36,1,0)+IF(CG37&gt;CG36,1,0)+IF(CH37&gt;CH36,1,0)+IF(CI37&gt;CI36,1,0)+IF(CJ37&gt;CJ36,1,0)</f>
        <v>0</v>
      </c>
      <c r="CL37" s="354"/>
      <c r="CM37" s="216" t="str">
        <f>$L$40</f>
        <v>ll</v>
      </c>
      <c r="CN37" s="467"/>
      <c r="CO37" s="467"/>
      <c r="CP37" s="467"/>
      <c r="CQ37" s="467"/>
      <c r="CR37" s="467"/>
      <c r="CS37" s="9">
        <f>IF(CN37&gt;CN36,1,0)+IF(CO37&gt;CO36,1,0)+IF(CP37&gt;CP36,1,0)+IF(CQ37&gt;CQ36,1,0)+IF(CR37&gt;CR36,1,0)</f>
        <v>0</v>
      </c>
      <c r="CT37" s="319"/>
      <c r="CU37" s="319"/>
      <c r="CV37" s="319"/>
      <c r="CW37" s="319"/>
      <c r="CX37" s="319"/>
      <c r="CY37" s="319"/>
      <c r="CZ37" s="319"/>
      <c r="DA37" s="319"/>
      <c r="DB37" s="320"/>
    </row>
    <row r="38" spans="1:111" s="115" customFormat="1" ht="34.950000000000003" customHeight="1" thickTop="1" thickBot="1" x14ac:dyDescent="0.3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299"/>
      <c r="L38" s="640"/>
      <c r="M38" s="640"/>
      <c r="N38" s="640"/>
      <c r="O38" s="640"/>
      <c r="P38" s="640"/>
      <c r="Q38" s="640"/>
      <c r="R38" s="640"/>
      <c r="S38" s="620"/>
      <c r="T38" s="620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28"/>
      <c r="AH38" s="328"/>
      <c r="AI38" s="328"/>
      <c r="AJ38" s="617"/>
      <c r="AK38" s="618"/>
      <c r="AL38" s="618"/>
      <c r="AM38" s="618"/>
      <c r="AN38" s="618"/>
      <c r="AO38" s="618"/>
      <c r="AP38" s="618"/>
      <c r="AQ38" s="618"/>
      <c r="AR38" s="618"/>
      <c r="AS38" s="618"/>
      <c r="AT38" s="618"/>
      <c r="AU38" s="618"/>
      <c r="AV38" s="328"/>
      <c r="AW38" s="328"/>
      <c r="AX38" s="328"/>
      <c r="AY38" s="328"/>
      <c r="AZ38" s="328"/>
      <c r="BA38" s="328"/>
      <c r="BB38" s="319"/>
      <c r="BC38" s="302"/>
      <c r="BD38" s="302"/>
      <c r="BE38" s="302"/>
      <c r="BF38" s="302"/>
      <c r="BG38" s="318"/>
      <c r="BH38" s="455"/>
      <c r="BI38" s="455"/>
      <c r="BJ38" s="455"/>
      <c r="BK38" s="455"/>
      <c r="BL38" s="455"/>
      <c r="BM38" s="318"/>
      <c r="BN38" s="343"/>
      <c r="BO38" s="343"/>
      <c r="BP38" s="452"/>
      <c r="BQ38" s="452"/>
      <c r="BR38" s="452"/>
      <c r="BS38" s="452"/>
      <c r="BT38" s="452"/>
      <c r="BU38" s="343"/>
      <c r="BV38" s="343"/>
      <c r="BW38" s="343"/>
      <c r="BX38" s="452"/>
      <c r="BY38" s="452"/>
      <c r="BZ38" s="452"/>
      <c r="CA38" s="452"/>
      <c r="CB38" s="452"/>
      <c r="CC38" s="343"/>
      <c r="CD38" s="343"/>
      <c r="CE38" s="343"/>
      <c r="CF38" s="452"/>
      <c r="CG38" s="452"/>
      <c r="CH38" s="452"/>
      <c r="CI38" s="452"/>
      <c r="CJ38" s="452"/>
      <c r="CK38" s="343"/>
      <c r="CL38" s="343"/>
      <c r="CM38" s="343"/>
      <c r="CN38" s="452"/>
      <c r="CO38" s="452"/>
      <c r="CP38" s="452"/>
      <c r="CQ38" s="452"/>
      <c r="CR38" s="452"/>
      <c r="CS38" s="349"/>
      <c r="CT38" s="319"/>
      <c r="CU38" s="319"/>
      <c r="CV38" s="319"/>
      <c r="CW38" s="319"/>
      <c r="CX38" s="319"/>
      <c r="CY38" s="319"/>
      <c r="CZ38" s="319"/>
      <c r="DA38" s="319"/>
      <c r="DB38" s="320"/>
      <c r="DC38" s="237"/>
      <c r="DD38" s="237"/>
      <c r="DE38" s="237"/>
      <c r="DF38" s="237"/>
      <c r="DG38" s="237"/>
    </row>
    <row r="39" spans="1:111" s="115" customFormat="1" ht="34.950000000000003" customHeight="1" thickTop="1" thickBot="1" x14ac:dyDescent="0.3">
      <c r="A39" s="301"/>
      <c r="B39" s="302"/>
      <c r="C39" s="302"/>
      <c r="D39" s="302"/>
      <c r="E39" s="302"/>
      <c r="F39" s="302"/>
      <c r="G39" s="302"/>
      <c r="H39" s="302"/>
      <c r="I39" s="302"/>
      <c r="J39" s="302"/>
      <c r="K39" s="325" t="s">
        <v>65</v>
      </c>
      <c r="L39" s="621" t="s">
        <v>66</v>
      </c>
      <c r="M39" s="622"/>
      <c r="N39" s="622"/>
      <c r="O39" s="622"/>
      <c r="P39" s="622"/>
      <c r="Q39" s="622"/>
      <c r="R39" s="622"/>
      <c r="S39" s="623"/>
      <c r="T39" s="624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608" t="s">
        <v>67</v>
      </c>
      <c r="AH39" s="609"/>
      <c r="AI39" s="610"/>
      <c r="AJ39" s="614" t="str">
        <f>$J$19</f>
        <v>kk</v>
      </c>
      <c r="AK39" s="615"/>
      <c r="AL39" s="615"/>
      <c r="AM39" s="615"/>
      <c r="AN39" s="615"/>
      <c r="AO39" s="615"/>
      <c r="AP39" s="615"/>
      <c r="AQ39" s="615"/>
      <c r="AR39" s="615"/>
      <c r="AS39" s="615"/>
      <c r="AT39" s="615"/>
      <c r="AU39" s="616"/>
      <c r="AV39" s="328"/>
      <c r="AW39" s="328"/>
      <c r="AX39" s="328"/>
      <c r="AY39" s="328"/>
      <c r="AZ39" s="328"/>
      <c r="BA39" s="328"/>
      <c r="BB39" s="319"/>
      <c r="BC39" s="302"/>
      <c r="BD39" s="302"/>
      <c r="BE39" s="302"/>
      <c r="BF39" s="302"/>
      <c r="BG39" s="165" t="str">
        <f>$L$24</f>
        <v>bb</v>
      </c>
      <c r="BH39" s="448"/>
      <c r="BI39" s="448"/>
      <c r="BJ39" s="448"/>
      <c r="BK39" s="448"/>
      <c r="BL39" s="448"/>
      <c r="BM39" s="6">
        <f>IF(BH39&gt;BH40,1,0)+IF(BI39&gt;BI40,1,0)+IF(BJ39&gt;BJ40,1,0)+IF(BK39&gt;BK40,1,0)+IF(BL39&gt;BL40,1,0)</f>
        <v>0</v>
      </c>
      <c r="BN39" s="346"/>
      <c r="BO39" s="165" t="str">
        <f>$L$24</f>
        <v>bb</v>
      </c>
      <c r="BP39" s="448"/>
      <c r="BQ39" s="448"/>
      <c r="BR39" s="448"/>
      <c r="BS39" s="448"/>
      <c r="BT39" s="448"/>
      <c r="BU39" s="6">
        <f>IF(BP39&gt;BP40,1,0)+IF(BQ39&gt;BQ40,1,0)+IF(BR39&gt;BR40,1,0)+IF(BS39&gt;BS40,1,0)+IF(BT39&gt;BT40,1,0)</f>
        <v>0</v>
      </c>
      <c r="BV39" s="346"/>
      <c r="BW39" s="165" t="str">
        <f>$L$33</f>
        <v>gg</v>
      </c>
      <c r="BX39" s="448"/>
      <c r="BY39" s="448"/>
      <c r="BZ39" s="448"/>
      <c r="CA39" s="448"/>
      <c r="CB39" s="448"/>
      <c r="CC39" s="6">
        <f>IF(BX39&gt;BX40,1,0)+IF(BY39&gt;BY40,1,0)+IF(BZ39&gt;BZ40,1,0)+IF(CA39&gt;CA40,1,0)+IF(CB39&gt;CB40,1,0)</f>
        <v>0</v>
      </c>
      <c r="CD39" s="350"/>
      <c r="CE39" s="165" t="str">
        <f>$L$37</f>
        <v>jj</v>
      </c>
      <c r="CF39" s="448"/>
      <c r="CG39" s="448"/>
      <c r="CH39" s="448"/>
      <c r="CI39" s="448"/>
      <c r="CJ39" s="448"/>
      <c r="CK39" s="6">
        <f>IF(CF39&gt;CF40,1,0)+IF(CG39&gt;CG40,1,0)+IF(CH39&gt;CH40,1,0)+IF(CI39&gt;CI40,1,0)+IF(CJ39&gt;CJ40,1,0)</f>
        <v>0</v>
      </c>
      <c r="CL39" s="354"/>
      <c r="CM39" s="205" t="str">
        <f>$L$33</f>
        <v>gg</v>
      </c>
      <c r="CN39" s="466"/>
      <c r="CO39" s="466"/>
      <c r="CP39" s="466"/>
      <c r="CQ39" s="466"/>
      <c r="CR39" s="466"/>
      <c r="CS39" s="6">
        <f>IF(CN39&gt;CN40,1,0)+IF(CO39&gt;CO40,1,0)+IF(CP39&gt;CP40,1,0)+IF(CQ39&gt;CQ40,1,0)+IF(CR39&gt;CR40,1,0)</f>
        <v>0</v>
      </c>
      <c r="CT39" s="319"/>
      <c r="CU39" s="319"/>
      <c r="CV39" s="319"/>
      <c r="CW39" s="319"/>
      <c r="CX39" s="319"/>
      <c r="CY39" s="319"/>
      <c r="CZ39" s="319"/>
      <c r="DA39" s="319"/>
      <c r="DB39" s="320"/>
    </row>
    <row r="40" spans="1:111" s="115" customFormat="1" ht="34.950000000000003" customHeight="1" thickTop="1" thickBot="1" x14ac:dyDescent="0.3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25" t="s">
        <v>68</v>
      </c>
      <c r="L40" s="625" t="s">
        <v>69</v>
      </c>
      <c r="M40" s="623"/>
      <c r="N40" s="623"/>
      <c r="O40" s="623"/>
      <c r="P40" s="623"/>
      <c r="Q40" s="623"/>
      <c r="R40" s="623"/>
      <c r="S40" s="623"/>
      <c r="T40" s="624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608" t="s">
        <v>70</v>
      </c>
      <c r="AH40" s="609"/>
      <c r="AI40" s="610"/>
      <c r="AJ40" s="614" t="str">
        <f>$J$20</f>
        <v>ll</v>
      </c>
      <c r="AK40" s="615"/>
      <c r="AL40" s="615"/>
      <c r="AM40" s="615"/>
      <c r="AN40" s="615"/>
      <c r="AO40" s="615"/>
      <c r="AP40" s="615"/>
      <c r="AQ40" s="615"/>
      <c r="AR40" s="615"/>
      <c r="AS40" s="615"/>
      <c r="AT40" s="615"/>
      <c r="AU40" s="616"/>
      <c r="AV40" s="328"/>
      <c r="AW40" s="328"/>
      <c r="AX40" s="328"/>
      <c r="AY40" s="328"/>
      <c r="AZ40" s="328"/>
      <c r="BA40" s="328"/>
      <c r="BB40" s="319"/>
      <c r="BC40" s="302"/>
      <c r="BD40" s="302"/>
      <c r="BE40" s="302"/>
      <c r="BF40" s="302"/>
      <c r="BG40" s="166" t="str">
        <f>$L$36</f>
        <v>ii</v>
      </c>
      <c r="BH40" s="449"/>
      <c r="BI40" s="449"/>
      <c r="BJ40" s="449"/>
      <c r="BK40" s="449"/>
      <c r="BL40" s="449"/>
      <c r="BM40" s="9">
        <f>IF(BH40&gt;BH39,1,0)+IF(BI40&gt;BI39,1,0)+IF(BJ40&gt;BJ39,1,0)+IF(BK40&gt;BK39,1,0)+IF(BL40&gt;BL39,1,0)</f>
        <v>0</v>
      </c>
      <c r="BN40" s="343"/>
      <c r="BO40" s="166" t="str">
        <f>$L$30</f>
        <v>ee</v>
      </c>
      <c r="BP40" s="449"/>
      <c r="BQ40" s="449"/>
      <c r="BR40" s="449"/>
      <c r="BS40" s="449"/>
      <c r="BT40" s="449"/>
      <c r="BU40" s="9">
        <f>IF(BP40&gt;BP39,1,0)+IF(BQ40&gt;BQ39,1,0)+IF(BR40&gt;BR39,1,0)+IF(BS40&gt;BS39,1,0)+IF(BT40&gt;BT39,1,0)</f>
        <v>0</v>
      </c>
      <c r="BV40" s="348"/>
      <c r="BW40" s="166" t="str">
        <f>$L$40</f>
        <v>ll</v>
      </c>
      <c r="BX40" s="449"/>
      <c r="BY40" s="449"/>
      <c r="BZ40" s="449"/>
      <c r="CA40" s="449"/>
      <c r="CB40" s="449"/>
      <c r="CC40" s="9">
        <f>IF(BX40&gt;BX39,1,0)+IF(BY40&gt;BY39,1,0)+IF(BZ40&gt;BZ39,1,0)+IF(CA40&gt;CA39,1,0)+IF(CB40&gt;CB39,1,0)</f>
        <v>0</v>
      </c>
      <c r="CD40" s="350"/>
      <c r="CE40" s="222" t="str">
        <f>$L$39</f>
        <v>kk</v>
      </c>
      <c r="CF40" s="465"/>
      <c r="CG40" s="465"/>
      <c r="CH40" s="465"/>
      <c r="CI40" s="465"/>
      <c r="CJ40" s="465"/>
      <c r="CK40" s="9">
        <f>IF(CF40&gt;CF39,1,0)+IF(CG40&gt;CG39,1,0)+IF(CH40&gt;CH39,1,0)+IF(CI40&gt;CI39,1,0)+IF(CJ40&gt;CJ39,1,0)</f>
        <v>0</v>
      </c>
      <c r="CL40" s="354"/>
      <c r="CM40" s="216" t="str">
        <f>$L$37</f>
        <v>jj</v>
      </c>
      <c r="CN40" s="467"/>
      <c r="CO40" s="467"/>
      <c r="CP40" s="467"/>
      <c r="CQ40" s="467"/>
      <c r="CR40" s="467"/>
      <c r="CS40" s="9">
        <f>IF(CN40&gt;CN39,1,0)+IF(CO40&gt;CO39,1,0)+IF(CP40&gt;CP39,1,0)+IF(CQ40&gt;CQ39,1,0)+IF(CR40&gt;CR39,1,0)</f>
        <v>0</v>
      </c>
      <c r="CT40" s="319"/>
      <c r="CU40" s="319"/>
      <c r="CV40" s="319"/>
      <c r="CW40" s="319"/>
      <c r="CX40" s="319"/>
      <c r="CY40" s="319"/>
      <c r="CZ40" s="319"/>
      <c r="DA40" s="319"/>
      <c r="DB40" s="320"/>
    </row>
    <row r="41" spans="1:111" s="115" customFormat="1" ht="34.950000000000003" customHeight="1" thickTop="1" x14ac:dyDescent="0.25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25"/>
      <c r="L41" s="326"/>
      <c r="M41" s="326"/>
      <c r="N41" s="326"/>
      <c r="O41" s="326"/>
      <c r="P41" s="326"/>
      <c r="Q41" s="326"/>
      <c r="R41" s="326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28"/>
      <c r="AH41" s="328"/>
      <c r="AI41" s="328"/>
      <c r="AJ41" s="612"/>
      <c r="AK41" s="610"/>
      <c r="AL41" s="610"/>
      <c r="AM41" s="610"/>
      <c r="AN41" s="610"/>
      <c r="AO41" s="610"/>
      <c r="AP41" s="610"/>
      <c r="AQ41" s="610"/>
      <c r="AR41" s="610"/>
      <c r="AS41" s="610"/>
      <c r="AT41" s="610"/>
      <c r="AU41" s="610"/>
      <c r="AV41" s="328"/>
      <c r="AW41" s="328"/>
      <c r="AX41" s="328"/>
      <c r="AY41" s="328"/>
      <c r="AZ41" s="328"/>
      <c r="BA41" s="328"/>
      <c r="BB41" s="319"/>
      <c r="BC41" s="302"/>
      <c r="BD41" s="302"/>
      <c r="BE41" s="302"/>
      <c r="BF41" s="302"/>
      <c r="BG41" s="343"/>
      <c r="BH41" s="452"/>
      <c r="BI41" s="452"/>
      <c r="BJ41" s="452"/>
      <c r="BK41" s="452"/>
      <c r="BL41" s="452"/>
      <c r="BM41" s="343"/>
      <c r="BN41" s="343"/>
      <c r="BO41" s="343"/>
      <c r="BP41" s="452"/>
      <c r="BQ41" s="452"/>
      <c r="BR41" s="452"/>
      <c r="BS41" s="452"/>
      <c r="BT41" s="452"/>
      <c r="BU41" s="343"/>
      <c r="BV41" s="343"/>
      <c r="BW41" s="343"/>
      <c r="BX41" s="452"/>
      <c r="BY41" s="452"/>
      <c r="BZ41" s="452"/>
      <c r="CA41" s="452"/>
      <c r="CB41" s="452"/>
      <c r="CC41" s="343"/>
      <c r="CD41" s="349"/>
      <c r="CE41" s="349"/>
      <c r="CF41" s="453"/>
      <c r="CG41" s="453"/>
      <c r="CH41" s="453"/>
      <c r="CI41" s="453"/>
      <c r="CJ41" s="453"/>
      <c r="CK41" s="349"/>
      <c r="CL41" s="349"/>
      <c r="CM41" s="349"/>
      <c r="CN41" s="453"/>
      <c r="CO41" s="453"/>
      <c r="CP41" s="453"/>
      <c r="CQ41" s="453"/>
      <c r="CR41" s="453"/>
      <c r="CS41" s="349"/>
      <c r="CT41" s="319"/>
      <c r="CU41" s="319"/>
      <c r="CV41" s="319"/>
      <c r="CW41" s="319"/>
      <c r="CX41" s="319"/>
      <c r="CY41" s="319"/>
      <c r="CZ41" s="319"/>
      <c r="DA41" s="319"/>
      <c r="DB41" s="320"/>
    </row>
    <row r="42" spans="1:111" s="115" customFormat="1" ht="34.950000000000003" customHeight="1" x14ac:dyDescent="0.25">
      <c r="A42" s="301"/>
      <c r="B42" s="302"/>
      <c r="C42" s="302"/>
      <c r="D42" s="302"/>
      <c r="E42" s="302"/>
      <c r="F42" s="302"/>
      <c r="G42" s="302"/>
      <c r="H42" s="302"/>
      <c r="I42" s="302"/>
      <c r="J42" s="302"/>
      <c r="K42" s="299"/>
      <c r="L42" s="638"/>
      <c r="M42" s="639"/>
      <c r="N42" s="639"/>
      <c r="O42" s="639"/>
      <c r="P42" s="639"/>
      <c r="Q42" s="639"/>
      <c r="R42" s="639"/>
      <c r="S42" s="639"/>
      <c r="T42" s="63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28"/>
      <c r="AH42" s="328"/>
      <c r="AI42" s="328"/>
      <c r="AJ42" s="612"/>
      <c r="AK42" s="610"/>
      <c r="AL42" s="610"/>
      <c r="AM42" s="610"/>
      <c r="AN42" s="610"/>
      <c r="AO42" s="610"/>
      <c r="AP42" s="610"/>
      <c r="AQ42" s="610"/>
      <c r="AR42" s="610"/>
      <c r="AS42" s="610"/>
      <c r="AT42" s="610"/>
      <c r="AU42" s="610"/>
      <c r="AV42" s="328"/>
      <c r="AW42" s="328"/>
      <c r="AX42" s="328"/>
      <c r="AY42" s="328"/>
      <c r="AZ42" s="328"/>
      <c r="BA42" s="328"/>
      <c r="BB42" s="319"/>
      <c r="BC42" s="302"/>
      <c r="BD42" s="302"/>
      <c r="BE42" s="302"/>
      <c r="BF42" s="302"/>
      <c r="BG42" s="165" t="str">
        <f>$L$27</f>
        <v>cc</v>
      </c>
      <c r="BH42" s="448"/>
      <c r="BI42" s="448"/>
      <c r="BJ42" s="448"/>
      <c r="BK42" s="448"/>
      <c r="BL42" s="448"/>
      <c r="BM42" s="6">
        <f>IF(BH42&gt;BH43,1,0)+IF(BI42&gt;BI43,1,0)+IF(BJ42&gt;BJ43,1,0)+IF(BK42&gt;BK43,1,0)+IF(BL42&gt;BL43,1,0)</f>
        <v>0</v>
      </c>
      <c r="BN42" s="343"/>
      <c r="BO42" s="165" t="str">
        <f>$L$27</f>
        <v>cc</v>
      </c>
      <c r="BP42" s="448"/>
      <c r="BQ42" s="448"/>
      <c r="BR42" s="448"/>
      <c r="BS42" s="448"/>
      <c r="BT42" s="448"/>
      <c r="BU42" s="6">
        <f>IF(BP42&gt;BP43,1,0)+IF(BQ42&gt;BQ43,1,0)+IF(BR42&gt;BR43,1,0)+IF(BS42&gt;BS43,1,0)+IF(BT42&gt;BT43,1,0)</f>
        <v>0</v>
      </c>
      <c r="BV42" s="343"/>
      <c r="BW42" s="165" t="str">
        <f>$L$23</f>
        <v>aa</v>
      </c>
      <c r="BX42" s="448"/>
      <c r="BY42" s="448"/>
      <c r="BZ42" s="448"/>
      <c r="CA42" s="448"/>
      <c r="CB42" s="448"/>
      <c r="CC42" s="6">
        <f>IF(BX42&gt;BX43,1,0)+IF(BY42&gt;BY43,1,0)+IF(BZ42&gt;BZ43,1,0)+IF(CA42&gt;CA43,1,0)+IF(CB42&gt;CB43,1,0)</f>
        <v>0</v>
      </c>
      <c r="CD42" s="350"/>
      <c r="CE42" s="165" t="str">
        <f>$L$27</f>
        <v>cc</v>
      </c>
      <c r="CF42" s="448"/>
      <c r="CG42" s="448"/>
      <c r="CH42" s="448"/>
      <c r="CI42" s="448"/>
      <c r="CJ42" s="448"/>
      <c r="CK42" s="6">
        <f>IF(CF42&gt;CF43,1,0)+IF(CG42&gt;CG43,1,0)+IF(CH42&gt;CH43,1,0)+IF(CI42&gt;CI43,1,0)+IF(CJ42&gt;CJ43,1,0)</f>
        <v>0</v>
      </c>
      <c r="CL42" s="354"/>
      <c r="CM42" s="205" t="str">
        <f>$L$23</f>
        <v>aa</v>
      </c>
      <c r="CN42" s="466"/>
      <c r="CO42" s="466"/>
      <c r="CP42" s="466"/>
      <c r="CQ42" s="466"/>
      <c r="CR42" s="466"/>
      <c r="CS42" s="6">
        <f>IF(CN42&gt;CN43,1,0)+IF(CO42&gt;CO43,1,0)+IF(CP42&gt;CP43,1,0)+IF(CQ42&gt;CQ43,1,0)+IF(CR42&gt;CR43,1,0)</f>
        <v>0</v>
      </c>
      <c r="CT42" s="319"/>
      <c r="CU42" s="319"/>
      <c r="CV42" s="319"/>
      <c r="CW42" s="319"/>
      <c r="CX42" s="319"/>
      <c r="CY42" s="319"/>
      <c r="CZ42" s="319"/>
      <c r="DA42" s="319"/>
      <c r="DB42" s="320"/>
    </row>
    <row r="43" spans="1:111" s="115" customFormat="1" ht="34.950000000000003" customHeight="1" thickBot="1" x14ac:dyDescent="0.45">
      <c r="A43" s="301"/>
      <c r="B43" s="302"/>
      <c r="C43" s="302"/>
      <c r="D43" s="302"/>
      <c r="E43" s="302"/>
      <c r="F43" s="302"/>
      <c r="G43" s="302"/>
      <c r="H43" s="302"/>
      <c r="I43" s="302"/>
      <c r="J43" s="302"/>
      <c r="K43" s="325"/>
      <c r="L43" s="326"/>
      <c r="M43" s="326"/>
      <c r="N43" s="326"/>
      <c r="O43" s="326"/>
      <c r="P43" s="326"/>
      <c r="Q43" s="326"/>
      <c r="R43" s="326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28"/>
      <c r="AH43" s="328"/>
      <c r="AI43" s="328"/>
      <c r="AJ43" s="611"/>
      <c r="AK43" s="611"/>
      <c r="AL43" s="611"/>
      <c r="AM43" s="611"/>
      <c r="AN43" s="611"/>
      <c r="AO43" s="611"/>
      <c r="AP43" s="611"/>
      <c r="AQ43" s="611"/>
      <c r="AR43" s="611"/>
      <c r="AS43" s="611"/>
      <c r="AT43" s="611"/>
      <c r="AU43" s="611"/>
      <c r="AV43" s="328"/>
      <c r="AW43" s="328"/>
      <c r="AX43" s="328"/>
      <c r="AY43" s="328"/>
      <c r="AZ43" s="328"/>
      <c r="BA43" s="328"/>
      <c r="BB43" s="319"/>
      <c r="BC43" s="302"/>
      <c r="BD43" s="302"/>
      <c r="BE43" s="302"/>
      <c r="BF43" s="302"/>
      <c r="BG43" s="166" t="str">
        <f>$L$34</f>
        <v>hh</v>
      </c>
      <c r="BH43" s="449"/>
      <c r="BI43" s="449"/>
      <c r="BJ43" s="449"/>
      <c r="BK43" s="449"/>
      <c r="BL43" s="449"/>
      <c r="BM43" s="9">
        <f>IF(BH43&gt;BH42,1,0)+IF(BI43&gt;BI42,1,0)+IF(BJ43&gt;BJ42,1,0)+IF(BK43&gt;BK42,1,0)+IF(BL43&gt;BL42,1,0)</f>
        <v>0</v>
      </c>
      <c r="BN43" s="343"/>
      <c r="BO43" s="222" t="str">
        <f>$L$28</f>
        <v>dd</v>
      </c>
      <c r="BP43" s="465"/>
      <c r="BQ43" s="465"/>
      <c r="BR43" s="465"/>
      <c r="BS43" s="465"/>
      <c r="BT43" s="465"/>
      <c r="BU43" s="9">
        <f>IF(BP43&gt;BP42,1,0)+IF(BQ43&gt;BQ42,1,0)+IF(BR43&gt;BR42,1,0)+IF(BS43&gt;BS42,1,0)+IF(BT43&gt;BT42,1,0)</f>
        <v>0</v>
      </c>
      <c r="BV43" s="348"/>
      <c r="BW43" s="166" t="str">
        <f>$L$24</f>
        <v>bb</v>
      </c>
      <c r="BX43" s="449"/>
      <c r="BY43" s="449"/>
      <c r="BZ43" s="449"/>
      <c r="CA43" s="449"/>
      <c r="CB43" s="449"/>
      <c r="CC43" s="9">
        <f>IF(BX43&gt;BX42,1,0)+IF(BY43&gt;BY42,1,0)+IF(BZ43&gt;BZ42,1,0)+IF(CA43&gt;CA42,1,0)+IF(CB43&gt;CB42,1,0)</f>
        <v>0</v>
      </c>
      <c r="CD43" s="350"/>
      <c r="CE43" s="166" t="str">
        <f>$L$33</f>
        <v>gg</v>
      </c>
      <c r="CF43" s="449"/>
      <c r="CG43" s="449"/>
      <c r="CH43" s="449"/>
      <c r="CI43" s="449"/>
      <c r="CJ43" s="449"/>
      <c r="CK43" s="9">
        <f>IF(CF43&gt;CF42,1,0)+IF(CG43&gt;CG42,1,0)+IF(CH43&gt;CH42,1,0)+IF(CI43&gt;CI42,1,0)+IF(CJ43&gt;CJ42,1,0)</f>
        <v>0</v>
      </c>
      <c r="CL43" s="354"/>
      <c r="CM43" s="216" t="str">
        <f>$L$30</f>
        <v>ee</v>
      </c>
      <c r="CN43" s="467"/>
      <c r="CO43" s="467"/>
      <c r="CP43" s="467"/>
      <c r="CQ43" s="467"/>
      <c r="CR43" s="467"/>
      <c r="CS43" s="9">
        <f>IF(CN43&gt;CN42,1,0)+IF(CO43&gt;CO42,1,0)+IF(CP43&gt;CP42,1,0)+IF(CQ43&gt;CQ42,1,0)+IF(CR43&gt;CR42,1,0)</f>
        <v>0</v>
      </c>
      <c r="CT43" s="319"/>
      <c r="CU43" s="319"/>
      <c r="CV43" s="319"/>
      <c r="CW43" s="319"/>
      <c r="CX43" s="319"/>
      <c r="CY43" s="319"/>
      <c r="CZ43" s="319"/>
      <c r="DA43" s="319"/>
      <c r="DB43" s="320"/>
    </row>
    <row r="44" spans="1:111" s="115" customFormat="1" ht="34.950000000000003" customHeight="1" x14ac:dyDescent="0.25">
      <c r="A44" s="301"/>
      <c r="B44" s="302"/>
      <c r="C44" s="302"/>
      <c r="D44" s="302"/>
      <c r="E44" s="302"/>
      <c r="F44" s="302"/>
      <c r="G44" s="302"/>
      <c r="H44" s="302"/>
      <c r="I44" s="302"/>
      <c r="J44" s="302"/>
      <c r="K44" s="299"/>
      <c r="L44" s="638"/>
      <c r="M44" s="639"/>
      <c r="N44" s="639"/>
      <c r="O44" s="639"/>
      <c r="P44" s="639"/>
      <c r="Q44" s="639"/>
      <c r="R44" s="639"/>
      <c r="S44" s="639"/>
      <c r="T44" s="63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28"/>
      <c r="AH44" s="328"/>
      <c r="AI44" s="328"/>
      <c r="AJ44" s="612"/>
      <c r="AK44" s="610"/>
      <c r="AL44" s="610"/>
      <c r="AM44" s="610"/>
      <c r="AN44" s="610"/>
      <c r="AO44" s="610"/>
      <c r="AP44" s="610"/>
      <c r="AQ44" s="610"/>
      <c r="AR44" s="610"/>
      <c r="AS44" s="610"/>
      <c r="AT44" s="610"/>
      <c r="AU44" s="610"/>
      <c r="AV44" s="328"/>
      <c r="AW44" s="328"/>
      <c r="AX44" s="328"/>
      <c r="AY44" s="328"/>
      <c r="AZ44" s="328"/>
      <c r="BA44" s="328"/>
      <c r="BB44" s="319"/>
      <c r="BC44" s="302"/>
      <c r="BD44" s="302"/>
      <c r="BE44" s="302"/>
      <c r="BF44" s="302"/>
      <c r="BG44" s="318"/>
      <c r="BH44" s="318"/>
      <c r="BI44" s="318"/>
      <c r="BJ44" s="318"/>
      <c r="BK44" s="318"/>
      <c r="BL44" s="318"/>
      <c r="BM44" s="318"/>
      <c r="BN44" s="343"/>
      <c r="BO44" s="343"/>
      <c r="BP44" s="343"/>
      <c r="BQ44" s="343"/>
      <c r="BR44" s="343"/>
      <c r="BS44" s="343"/>
      <c r="BT44" s="343"/>
      <c r="BU44" s="343"/>
      <c r="BV44" s="343"/>
      <c r="BW44" s="343"/>
      <c r="BX44" s="343"/>
      <c r="BY44" s="343"/>
      <c r="BZ44" s="343"/>
      <c r="CA44" s="343"/>
      <c r="CB44" s="343"/>
      <c r="CC44" s="343"/>
      <c r="CD44" s="343"/>
      <c r="CE44" s="343"/>
      <c r="CF44" s="343"/>
      <c r="CG44" s="343"/>
      <c r="CH44" s="343"/>
      <c r="CI44" s="343"/>
      <c r="CJ44" s="343"/>
      <c r="CK44" s="343"/>
      <c r="CL44" s="343"/>
      <c r="CM44" s="343"/>
      <c r="CN44" s="343"/>
      <c r="CO44" s="343"/>
      <c r="CP44" s="343"/>
      <c r="CQ44" s="343"/>
      <c r="CR44" s="343"/>
      <c r="CS44" s="319"/>
      <c r="CT44" s="319"/>
      <c r="CU44" s="319"/>
      <c r="CV44" s="319"/>
      <c r="CW44" s="319"/>
      <c r="CX44" s="319"/>
      <c r="CY44" s="319"/>
      <c r="CZ44" s="319"/>
      <c r="DA44" s="319"/>
      <c r="DB44" s="320"/>
    </row>
    <row r="45" spans="1:111" s="115" customFormat="1" ht="34.950000000000003" customHeight="1" x14ac:dyDescent="0.4">
      <c r="A45" s="301"/>
      <c r="B45" s="302"/>
      <c r="C45" s="302"/>
      <c r="D45" s="302"/>
      <c r="E45" s="302"/>
      <c r="F45" s="302"/>
      <c r="G45" s="302"/>
      <c r="H45" s="302"/>
      <c r="I45" s="302"/>
      <c r="J45" s="302"/>
      <c r="K45" s="325"/>
      <c r="L45" s="326"/>
      <c r="M45" s="326"/>
      <c r="N45" s="326"/>
      <c r="O45" s="326"/>
      <c r="P45" s="326"/>
      <c r="Q45" s="326"/>
      <c r="R45" s="326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28"/>
      <c r="AH45" s="328"/>
      <c r="AI45" s="328"/>
      <c r="AJ45" s="611"/>
      <c r="AK45" s="611"/>
      <c r="AL45" s="611"/>
      <c r="AM45" s="611"/>
      <c r="AN45" s="611"/>
      <c r="AO45" s="611"/>
      <c r="AP45" s="611"/>
      <c r="AQ45" s="611"/>
      <c r="AR45" s="611"/>
      <c r="AS45" s="611"/>
      <c r="AT45" s="611"/>
      <c r="AU45" s="611"/>
      <c r="AV45" s="328"/>
      <c r="AW45" s="328"/>
      <c r="AX45" s="328"/>
      <c r="AY45" s="328"/>
      <c r="AZ45" s="328"/>
      <c r="BA45" s="328"/>
      <c r="BB45" s="319"/>
      <c r="BC45" s="302"/>
      <c r="BD45" s="302"/>
      <c r="BE45" s="302"/>
      <c r="BF45" s="302"/>
      <c r="BG45" s="318"/>
      <c r="BH45" s="318"/>
      <c r="BI45" s="318"/>
      <c r="BJ45" s="318"/>
      <c r="BK45" s="318"/>
      <c r="BL45" s="318"/>
      <c r="BM45" s="318"/>
      <c r="BN45" s="343"/>
      <c r="BO45" s="343"/>
      <c r="BP45" s="343"/>
      <c r="BQ45" s="343"/>
      <c r="BR45" s="343"/>
      <c r="BS45" s="343"/>
      <c r="BT45" s="343"/>
      <c r="BU45" s="343"/>
      <c r="BV45" s="343"/>
      <c r="BW45" s="343"/>
      <c r="BX45" s="343"/>
      <c r="BY45" s="343"/>
      <c r="BZ45" s="343"/>
      <c r="CA45" s="343"/>
      <c r="CB45" s="343"/>
      <c r="CC45" s="343"/>
      <c r="CD45" s="343"/>
      <c r="CE45" s="343"/>
      <c r="CF45" s="343"/>
      <c r="CG45" s="343"/>
      <c r="CH45" s="343"/>
      <c r="CI45" s="343"/>
      <c r="CJ45" s="343"/>
      <c r="CK45" s="343"/>
      <c r="CL45" s="343"/>
      <c r="CM45" s="343"/>
      <c r="CN45" s="343"/>
      <c r="CO45" s="343"/>
      <c r="CP45" s="343"/>
      <c r="CQ45" s="343"/>
      <c r="CR45" s="343"/>
      <c r="CS45" s="319"/>
      <c r="CT45" s="319"/>
      <c r="CU45" s="319"/>
      <c r="CV45" s="319"/>
      <c r="CW45" s="319"/>
      <c r="CX45" s="319"/>
      <c r="CY45" s="319"/>
      <c r="CZ45" s="319"/>
      <c r="DA45" s="319"/>
      <c r="DB45" s="320"/>
    </row>
    <row r="46" spans="1:111" s="115" customFormat="1" ht="34.950000000000003" customHeight="1" x14ac:dyDescent="0.25">
      <c r="A46" s="301"/>
      <c r="B46" s="302"/>
      <c r="C46" s="302"/>
      <c r="D46" s="302" t="s">
        <v>98</v>
      </c>
      <c r="E46" s="302"/>
      <c r="F46" s="302"/>
      <c r="G46" s="302"/>
      <c r="H46" s="302"/>
      <c r="I46" s="302"/>
      <c r="J46" s="302"/>
      <c r="K46" s="299"/>
      <c r="L46" s="638"/>
      <c r="M46" s="639"/>
      <c r="N46" s="639"/>
      <c r="O46" s="639"/>
      <c r="P46" s="639"/>
      <c r="Q46" s="639"/>
      <c r="R46" s="639"/>
      <c r="S46" s="639"/>
      <c r="T46" s="63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28"/>
      <c r="AH46" s="328"/>
      <c r="AI46" s="328"/>
      <c r="AJ46" s="612"/>
      <c r="AK46" s="610"/>
      <c r="AL46" s="610"/>
      <c r="AM46" s="610"/>
      <c r="AN46" s="610"/>
      <c r="AO46" s="610"/>
      <c r="AP46" s="610"/>
      <c r="AQ46" s="610"/>
      <c r="AR46" s="610"/>
      <c r="AS46" s="610"/>
      <c r="AT46" s="610"/>
      <c r="AU46" s="610"/>
      <c r="AV46" s="328"/>
      <c r="AW46" s="328"/>
      <c r="AX46" s="328"/>
      <c r="AY46" s="328"/>
      <c r="AZ46" s="328"/>
      <c r="BA46" s="328"/>
      <c r="BB46" s="319"/>
      <c r="BC46" s="302"/>
      <c r="BD46" s="302"/>
      <c r="BE46" s="302"/>
      <c r="BF46" s="302"/>
      <c r="BG46" s="318"/>
      <c r="BH46" s="318"/>
      <c r="BI46" s="318"/>
      <c r="BJ46" s="318"/>
      <c r="BK46" s="318"/>
      <c r="BL46" s="318"/>
      <c r="BM46" s="318"/>
      <c r="BN46" s="343"/>
      <c r="BO46" s="343"/>
      <c r="BP46" s="343"/>
      <c r="BQ46" s="343"/>
      <c r="BR46" s="343"/>
      <c r="BS46" s="343"/>
      <c r="BT46" s="343"/>
      <c r="BU46" s="343"/>
      <c r="BV46" s="343"/>
      <c r="BW46" s="343"/>
      <c r="BX46" s="343"/>
      <c r="BY46" s="343"/>
      <c r="BZ46" s="343"/>
      <c r="CA46" s="343"/>
      <c r="CB46" s="343"/>
      <c r="CC46" s="343"/>
      <c r="CD46" s="343"/>
      <c r="CE46" s="343"/>
      <c r="CF46" s="343"/>
      <c r="CG46" s="343"/>
      <c r="CH46" s="343"/>
      <c r="CI46" s="343"/>
      <c r="CJ46" s="343"/>
      <c r="CK46" s="343"/>
      <c r="CL46" s="343"/>
      <c r="CM46" s="343"/>
      <c r="CN46" s="343"/>
      <c r="CO46" s="343"/>
      <c r="CP46" s="343"/>
      <c r="CQ46" s="343"/>
      <c r="CR46" s="343"/>
      <c r="CS46" s="319"/>
      <c r="CT46" s="319"/>
      <c r="CU46" s="319"/>
      <c r="CV46" s="319"/>
      <c r="CW46" s="319"/>
      <c r="CX46" s="319"/>
      <c r="CY46" s="319"/>
      <c r="CZ46" s="319"/>
      <c r="DA46" s="319"/>
      <c r="DB46" s="320"/>
    </row>
    <row r="47" spans="1:111" ht="34.950000000000003" customHeight="1" thickBot="1" x14ac:dyDescent="0.35">
      <c r="A47" s="304"/>
      <c r="B47" s="333"/>
      <c r="C47" s="333"/>
      <c r="D47" s="333"/>
      <c r="E47" s="333"/>
      <c r="F47" s="333"/>
      <c r="G47" s="333"/>
      <c r="H47" s="333"/>
      <c r="I47" s="333"/>
      <c r="J47" s="333"/>
      <c r="K47" s="577"/>
      <c r="L47" s="577"/>
      <c r="M47" s="577"/>
      <c r="N47" s="577"/>
      <c r="O47" s="577"/>
      <c r="P47" s="333"/>
      <c r="Q47" s="333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34"/>
      <c r="AJ47" s="334"/>
      <c r="AK47" s="334"/>
      <c r="AL47" s="334"/>
      <c r="AM47" s="334"/>
      <c r="AN47" s="334"/>
      <c r="AO47" s="334"/>
      <c r="AP47" s="334"/>
      <c r="AQ47" s="334"/>
      <c r="AR47" s="334"/>
      <c r="AS47" s="334"/>
      <c r="AT47" s="334"/>
      <c r="AU47" s="334"/>
      <c r="AV47" s="334"/>
      <c r="AW47" s="334"/>
      <c r="AX47" s="334"/>
      <c r="AY47" s="334"/>
      <c r="AZ47" s="334"/>
      <c r="BA47" s="335"/>
      <c r="BB47" s="336"/>
      <c r="BC47" s="336"/>
      <c r="BD47" s="336"/>
      <c r="BE47" s="336"/>
      <c r="BF47" s="324"/>
      <c r="BG47" s="347"/>
      <c r="BH47" s="347"/>
      <c r="BI47" s="347"/>
      <c r="BJ47" s="347"/>
      <c r="BK47" s="347"/>
      <c r="BL47" s="347"/>
      <c r="BM47" s="347"/>
      <c r="BN47" s="347"/>
      <c r="BO47" s="347"/>
      <c r="BP47" s="347"/>
      <c r="BQ47" s="347"/>
      <c r="BR47" s="347"/>
      <c r="BS47" s="347"/>
      <c r="BT47" s="347"/>
      <c r="BU47" s="347"/>
      <c r="BV47" s="347"/>
      <c r="BW47" s="516"/>
      <c r="BX47" s="516"/>
      <c r="BY47" s="516"/>
      <c r="BZ47" s="516"/>
      <c r="CA47" s="516"/>
      <c r="CB47" s="516"/>
      <c r="CC47" s="517"/>
      <c r="CD47" s="517"/>
      <c r="CE47" s="517"/>
      <c r="CF47" s="517"/>
      <c r="CG47" s="517"/>
      <c r="CH47" s="517"/>
      <c r="CI47" s="517"/>
      <c r="CJ47" s="517"/>
      <c r="CK47" s="517"/>
      <c r="CL47" s="517"/>
      <c r="CM47" s="517"/>
      <c r="CN47" s="517"/>
      <c r="CO47" s="517"/>
      <c r="CP47" s="517"/>
      <c r="CQ47" s="517"/>
      <c r="CR47" s="517"/>
      <c r="CS47" s="517"/>
      <c r="CT47" s="355"/>
      <c r="CU47" s="355"/>
      <c r="CV47" s="355"/>
      <c r="CW47" s="355"/>
      <c r="CX47" s="355"/>
      <c r="CY47" s="355"/>
      <c r="CZ47" s="355"/>
      <c r="DA47" s="355"/>
      <c r="DB47" s="359"/>
    </row>
    <row r="48" spans="1:111" x14ac:dyDescent="0.25">
      <c r="DB48" s="197"/>
    </row>
    <row r="49" spans="106:106" x14ac:dyDescent="0.25">
      <c r="DB49" s="197"/>
    </row>
    <row r="50" spans="106:106" x14ac:dyDescent="0.25">
      <c r="DB50" s="197"/>
    </row>
    <row r="51" spans="106:106" x14ac:dyDescent="0.25">
      <c r="DB51" s="197"/>
    </row>
    <row r="52" spans="106:106" x14ac:dyDescent="0.25">
      <c r="DB52" s="197"/>
    </row>
    <row r="53" spans="106:106" x14ac:dyDescent="0.25">
      <c r="DB53" s="197"/>
    </row>
    <row r="54" spans="106:106" x14ac:dyDescent="0.25">
      <c r="DB54" s="197"/>
    </row>
  </sheetData>
  <mergeCells count="140">
    <mergeCell ref="AJ37:AU37"/>
    <mergeCell ref="AJ34:AU34"/>
    <mergeCell ref="AG24:AI24"/>
    <mergeCell ref="AG27:AI27"/>
    <mergeCell ref="AG28:AI28"/>
    <mergeCell ref="AG30:AI30"/>
    <mergeCell ref="AJ23:AU23"/>
    <mergeCell ref="BL6:BL7"/>
    <mergeCell ref="BP6:BP7"/>
    <mergeCell ref="BS6:BS7"/>
    <mergeCell ref="BT6:BT7"/>
    <mergeCell ref="AG36:AI36"/>
    <mergeCell ref="L32:T32"/>
    <mergeCell ref="L37:T37"/>
    <mergeCell ref="L39:T39"/>
    <mergeCell ref="AJ32:AU32"/>
    <mergeCell ref="DA6:DA7"/>
    <mergeCell ref="L28:T28"/>
    <mergeCell ref="L30:T30"/>
    <mergeCell ref="AJ26:AU26"/>
    <mergeCell ref="AJ28:AU28"/>
    <mergeCell ref="AJ30:AU30"/>
    <mergeCell ref="L35:T35"/>
    <mergeCell ref="L34:T34"/>
    <mergeCell ref="L44:T44"/>
    <mergeCell ref="AJ33:AU33"/>
    <mergeCell ref="AJ35:AU35"/>
    <mergeCell ref="AJ36:AU36"/>
    <mergeCell ref="AG33:AI33"/>
    <mergeCell ref="AG34:AI34"/>
    <mergeCell ref="AG37:AI37"/>
    <mergeCell ref="AG39:AI39"/>
    <mergeCell ref="BM6:BM7"/>
    <mergeCell ref="AV8:AX8"/>
    <mergeCell ref="BB8:BD8"/>
    <mergeCell ref="AJ6:AL8"/>
    <mergeCell ref="AM6:AO8"/>
    <mergeCell ref="AS6:AU8"/>
    <mergeCell ref="AY8:BA8"/>
    <mergeCell ref="BI6:BI7"/>
    <mergeCell ref="L42:T42"/>
    <mergeCell ref="K47:O47"/>
    <mergeCell ref="L36:T36"/>
    <mergeCell ref="L38:T38"/>
    <mergeCell ref="L40:T40"/>
    <mergeCell ref="L46:T46"/>
    <mergeCell ref="L23:T23"/>
    <mergeCell ref="L22:T22"/>
    <mergeCell ref="AP6:AR8"/>
    <mergeCell ref="AA6:AC8"/>
    <mergeCell ref="AD6:AF8"/>
    <mergeCell ref="AG40:AI40"/>
    <mergeCell ref="L31:T31"/>
    <mergeCell ref="AG6:AI8"/>
    <mergeCell ref="U6:W8"/>
    <mergeCell ref="L33:T33"/>
    <mergeCell ref="L26:T26"/>
    <mergeCell ref="L24:T24"/>
    <mergeCell ref="L27:T27"/>
    <mergeCell ref="L29:T29"/>
    <mergeCell ref="BH6:BH7"/>
    <mergeCell ref="L2:BF2"/>
    <mergeCell ref="L6:N8"/>
    <mergeCell ref="O6:Q8"/>
    <mergeCell ref="R6:T8"/>
    <mergeCell ref="X6:Z8"/>
    <mergeCell ref="AJ31:AU31"/>
    <mergeCell ref="AJ39:AU39"/>
    <mergeCell ref="AJ38:AU38"/>
    <mergeCell ref="AJ40:AU40"/>
    <mergeCell ref="BW47:CS47"/>
    <mergeCell ref="CK6:CK7"/>
    <mergeCell ref="AJ42:AU42"/>
    <mergeCell ref="AJ44:AU44"/>
    <mergeCell ref="AJ41:AU41"/>
    <mergeCell ref="AJ43:AU43"/>
    <mergeCell ref="BQ6:BQ7"/>
    <mergeCell ref="CR25:CR26"/>
    <mergeCell ref="CH6:CH7"/>
    <mergeCell ref="CN6:CN7"/>
    <mergeCell ref="AJ45:AU45"/>
    <mergeCell ref="AJ46:AU46"/>
    <mergeCell ref="AJ22:AU22"/>
    <mergeCell ref="AJ24:AU24"/>
    <mergeCell ref="AJ27:AU27"/>
    <mergeCell ref="AJ29:AU29"/>
    <mergeCell ref="BK6:BK7"/>
    <mergeCell ref="BJ6:BJ7"/>
    <mergeCell ref="CS6:CS7"/>
    <mergeCell ref="CS25:CS26"/>
    <mergeCell ref="CO25:CO26"/>
    <mergeCell ref="CP25:CP26"/>
    <mergeCell ref="CR6:CR7"/>
    <mergeCell ref="BK25:BK26"/>
    <mergeCell ref="BL25:BL26"/>
    <mergeCell ref="BM25:BM26"/>
    <mergeCell ref="AG31:AI31"/>
    <mergeCell ref="BH25:BH26"/>
    <mergeCell ref="BI25:BI26"/>
    <mergeCell ref="BJ25:BJ26"/>
    <mergeCell ref="CZ6:CZ7"/>
    <mergeCell ref="CW6:CW7"/>
    <mergeCell ref="CX6:CX7"/>
    <mergeCell ref="CI6:CI7"/>
    <mergeCell ref="CJ6:CJ7"/>
    <mergeCell ref="BU6:BU7"/>
    <mergeCell ref="CV6:CV7"/>
    <mergeCell ref="CY6:CY7"/>
    <mergeCell ref="CK25:CK26"/>
    <mergeCell ref="CG25:CG26"/>
    <mergeCell ref="CH25:CH26"/>
    <mergeCell ref="CN25:CN26"/>
    <mergeCell ref="CQ25:CQ26"/>
    <mergeCell ref="CQ6:CQ7"/>
    <mergeCell ref="CO6:CO7"/>
    <mergeCell ref="CP6:CP7"/>
    <mergeCell ref="CF25:CF26"/>
    <mergeCell ref="CI25:CI26"/>
    <mergeCell ref="CJ25:CJ26"/>
    <mergeCell ref="BP25:BP26"/>
    <mergeCell ref="BS25:BS26"/>
    <mergeCell ref="BT25:BT26"/>
    <mergeCell ref="BU25:BU26"/>
    <mergeCell ref="BQ25:BQ26"/>
    <mergeCell ref="BR25:BR26"/>
    <mergeCell ref="BX25:BX26"/>
    <mergeCell ref="CA25:CA26"/>
    <mergeCell ref="CB25:CB26"/>
    <mergeCell ref="CC25:CC26"/>
    <mergeCell ref="BY25:BY26"/>
    <mergeCell ref="BZ25:BZ26"/>
    <mergeCell ref="BR6:BR7"/>
    <mergeCell ref="BY6:BY7"/>
    <mergeCell ref="BZ6:BZ7"/>
    <mergeCell ref="CG6:CG7"/>
    <mergeCell ref="BX6:BX7"/>
    <mergeCell ref="CA6:CA7"/>
    <mergeCell ref="CB6:CB7"/>
    <mergeCell ref="CF6:CF7"/>
    <mergeCell ref="CC6:CC7"/>
  </mergeCells>
  <phoneticPr fontId="23" type="noConversion"/>
  <printOptions horizontalCentered="1" vertic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H56"/>
  <sheetViews>
    <sheetView showGridLines="0" zoomScale="50" workbookViewId="0">
      <selection activeCell="BU5" sqref="BU5"/>
    </sheetView>
  </sheetViews>
  <sheetFormatPr baseColWidth="10" defaultColWidth="11.44140625" defaultRowHeight="13.2" x14ac:dyDescent="0.25"/>
  <cols>
    <col min="1" max="1" width="5.6640625" style="197" customWidth="1"/>
    <col min="2" max="2" width="14.6640625" style="114" hidden="1" customWidth="1"/>
    <col min="3" max="3" width="7.6640625" style="114" hidden="1" customWidth="1"/>
    <col min="4" max="4" width="25.6640625" style="114" hidden="1" customWidth="1"/>
    <col min="5" max="7" width="7.6640625" style="114" hidden="1" customWidth="1"/>
    <col min="8" max="8" width="14.6640625" style="114" hidden="1" customWidth="1"/>
    <col min="9" max="9" width="7.6640625" style="114" hidden="1" customWidth="1"/>
    <col min="10" max="10" width="25.6640625" style="114" hidden="1" customWidth="1"/>
    <col min="11" max="11" width="22.6640625" style="114" customWidth="1"/>
    <col min="12" max="12" width="5.6640625" style="114" customWidth="1"/>
    <col min="13" max="13" width="1.6640625" style="114" customWidth="1"/>
    <col min="14" max="15" width="5.6640625" style="114" customWidth="1"/>
    <col min="16" max="16" width="1.6640625" style="114" customWidth="1"/>
    <col min="17" max="18" width="5.6640625" style="114" customWidth="1"/>
    <col min="19" max="19" width="1.6640625" style="114" customWidth="1"/>
    <col min="20" max="21" width="5.6640625" style="114" customWidth="1"/>
    <col min="22" max="22" width="1.6640625" style="114" customWidth="1"/>
    <col min="23" max="24" width="5.6640625" style="114" customWidth="1"/>
    <col min="25" max="25" width="1.6640625" style="114" customWidth="1"/>
    <col min="26" max="27" width="5.6640625" style="114" customWidth="1"/>
    <col min="28" max="28" width="1.6640625" style="114" customWidth="1"/>
    <col min="29" max="30" width="5.6640625" style="114" customWidth="1"/>
    <col min="31" max="31" width="1.6640625" style="114" customWidth="1"/>
    <col min="32" max="33" width="5.6640625" style="114" customWidth="1"/>
    <col min="34" max="34" width="1.6640625" style="114" customWidth="1"/>
    <col min="35" max="36" width="5.6640625" style="114" customWidth="1"/>
    <col min="37" max="37" width="1.6640625" style="114" customWidth="1"/>
    <col min="38" max="39" width="5.6640625" style="114" customWidth="1"/>
    <col min="40" max="40" width="1.6640625" style="114" customWidth="1"/>
    <col min="41" max="42" width="5.6640625" style="114" customWidth="1"/>
    <col min="43" max="43" width="1.6640625" style="114" customWidth="1"/>
    <col min="44" max="45" width="5.6640625" style="114" customWidth="1"/>
    <col min="46" max="46" width="1.6640625" style="114" customWidth="1"/>
    <col min="47" max="48" width="5.6640625" style="114" customWidth="1"/>
    <col min="49" max="49" width="1.6640625" style="114" customWidth="1"/>
    <col min="50" max="51" width="5.6640625" style="114" customWidth="1"/>
    <col min="52" max="52" width="1.6640625" style="114" customWidth="1"/>
    <col min="53" max="54" width="5.6640625" style="114" customWidth="1"/>
    <col min="55" max="55" width="1.6640625" style="114" customWidth="1"/>
    <col min="56" max="57" width="5.6640625" style="114" customWidth="1"/>
    <col min="58" max="58" width="1.6640625" style="114" customWidth="1"/>
    <col min="59" max="60" width="5.6640625" style="114" customWidth="1"/>
    <col min="61" max="61" width="1.6640625" style="114" customWidth="1"/>
    <col min="62" max="63" width="5.6640625" style="114" customWidth="1"/>
    <col min="64" max="64" width="1.6640625" style="114" customWidth="1"/>
    <col min="65" max="66" width="5.6640625" style="114" customWidth="1"/>
    <col min="67" max="67" width="1.6640625" style="114" customWidth="1"/>
    <col min="68" max="68" width="5.6640625" style="114" customWidth="1"/>
    <col min="69" max="69" width="7.6640625" style="114" customWidth="1"/>
    <col min="70" max="70" width="10.88671875" style="114" customWidth="1"/>
    <col min="71" max="71" width="27.6640625" style="114" customWidth="1"/>
    <col min="72" max="77" width="5.6640625" style="114" customWidth="1"/>
    <col min="78" max="78" width="8.6640625" style="114" customWidth="1"/>
    <col min="79" max="79" width="27.6640625" style="114" customWidth="1"/>
    <col min="80" max="85" width="5.6640625" style="114" customWidth="1"/>
    <col min="86" max="86" width="8.6640625" style="114" customWidth="1"/>
    <col min="87" max="87" width="27.6640625" style="114" customWidth="1"/>
    <col min="88" max="93" width="5.6640625" style="114" customWidth="1"/>
    <col min="94" max="94" width="8.6640625" style="197" customWidth="1"/>
    <col min="95" max="95" width="27.6640625" style="197" customWidth="1"/>
    <col min="96" max="101" width="5.6640625" style="197" customWidth="1"/>
    <col min="102" max="102" width="8.6640625" style="197" customWidth="1"/>
    <col min="103" max="103" width="27.6640625" style="197" customWidth="1"/>
    <col min="104" max="108" width="5.6640625" style="197" customWidth="1"/>
    <col min="109" max="109" width="5.6640625" style="114" customWidth="1"/>
    <col min="110" max="110" width="8.6640625" style="114" customWidth="1"/>
    <col min="111" max="111" width="27.6640625" style="114" customWidth="1"/>
    <col min="112" max="117" width="5.6640625" style="114" customWidth="1"/>
    <col min="118" max="118" width="8.6640625" style="114" customWidth="1"/>
    <col min="119" max="119" width="27.6640625" style="114" customWidth="1"/>
    <col min="120" max="125" width="5.6640625" style="114" customWidth="1"/>
    <col min="126" max="126" width="8.6640625" style="114" customWidth="1"/>
    <col min="127" max="127" width="27.6640625" style="114" customWidth="1"/>
    <col min="128" max="134" width="5.6640625" style="114" customWidth="1"/>
    <col min="135" max="16384" width="11.44140625" style="114"/>
  </cols>
  <sheetData>
    <row r="1" spans="1:134" s="197" customFormat="1" ht="15" customHeight="1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E1" s="297"/>
      <c r="DF1" s="297"/>
      <c r="DG1" s="297"/>
      <c r="DH1" s="297"/>
      <c r="DI1" s="297"/>
      <c r="DJ1" s="297"/>
      <c r="DK1" s="297"/>
      <c r="DL1" s="297"/>
      <c r="DM1" s="297"/>
      <c r="DN1" s="297"/>
      <c r="DO1" s="297"/>
      <c r="DP1" s="297"/>
      <c r="DQ1" s="297"/>
      <c r="DR1" s="297"/>
      <c r="DS1" s="297"/>
      <c r="DT1" s="297"/>
      <c r="DU1" s="297"/>
      <c r="DV1" s="297"/>
      <c r="DW1" s="297"/>
      <c r="DX1" s="297"/>
      <c r="DY1" s="297"/>
      <c r="DZ1" s="297"/>
      <c r="EA1" s="297"/>
      <c r="EB1" s="297"/>
      <c r="EC1" s="297"/>
      <c r="ED1" s="305"/>
    </row>
    <row r="2" spans="1:134" ht="31.8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584" t="s">
        <v>97</v>
      </c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584"/>
      <c r="AF2" s="584"/>
      <c r="AG2" s="584"/>
      <c r="AH2" s="584"/>
      <c r="AI2" s="584"/>
      <c r="AJ2" s="584"/>
      <c r="AK2" s="584"/>
      <c r="AL2" s="584"/>
      <c r="AM2" s="584"/>
      <c r="AN2" s="584"/>
      <c r="AO2" s="584"/>
      <c r="AP2" s="584"/>
      <c r="AQ2" s="584"/>
      <c r="AR2" s="584"/>
      <c r="AS2" s="584"/>
      <c r="AT2" s="584"/>
      <c r="AU2" s="584"/>
      <c r="AV2" s="584"/>
      <c r="AW2" s="584"/>
      <c r="AX2" s="584"/>
      <c r="AY2" s="584"/>
      <c r="AZ2" s="584"/>
      <c r="BA2" s="584"/>
      <c r="BB2" s="584"/>
      <c r="BC2" s="584"/>
      <c r="BD2" s="584"/>
      <c r="BE2" s="584"/>
      <c r="BF2" s="584"/>
      <c r="BG2" s="584"/>
      <c r="BH2" s="584"/>
      <c r="BI2" s="584"/>
      <c r="BJ2" s="584"/>
      <c r="BK2" s="584"/>
      <c r="BL2" s="584"/>
      <c r="BM2" s="584"/>
      <c r="BN2" s="584"/>
      <c r="BO2" s="584"/>
      <c r="BP2" s="584"/>
      <c r="BQ2" s="584"/>
      <c r="BR2" s="584"/>
      <c r="BS2" s="312"/>
      <c r="BT2" s="313"/>
      <c r="BU2" s="313"/>
      <c r="BV2" s="313"/>
      <c r="BW2" s="313"/>
      <c r="BX2" s="313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9"/>
    </row>
    <row r="3" spans="1:134" ht="19.95" customHeight="1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302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306"/>
      <c r="BT3" s="306"/>
      <c r="BU3" s="306"/>
      <c r="BV3" s="306"/>
      <c r="BW3" s="306"/>
      <c r="BX3" s="306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9"/>
    </row>
    <row r="4" spans="1:134" ht="34.950000000000003" customHeight="1" x14ac:dyDescent="0.25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310"/>
      <c r="M4" s="310"/>
      <c r="N4" s="310"/>
      <c r="O4" s="310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306"/>
      <c r="BT4" s="306"/>
      <c r="BU4" s="306"/>
      <c r="BV4" s="306"/>
      <c r="BW4" s="306"/>
      <c r="BX4" s="306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9"/>
    </row>
    <row r="5" spans="1:134" ht="34.950000000000003" customHeight="1" x14ac:dyDescent="0.25">
      <c r="A5" s="298"/>
      <c r="B5" s="299"/>
      <c r="C5" s="299"/>
      <c r="D5" s="299"/>
      <c r="E5" s="299"/>
      <c r="F5" s="299"/>
      <c r="G5" s="299"/>
      <c r="H5" s="299"/>
      <c r="I5" s="299"/>
      <c r="J5" s="299"/>
      <c r="K5" s="300"/>
      <c r="L5" s="311"/>
      <c r="M5" s="311"/>
      <c r="N5" s="311"/>
      <c r="O5" s="311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306"/>
      <c r="BT5" s="306"/>
      <c r="BU5" s="306"/>
      <c r="BV5" s="306"/>
      <c r="BW5" s="306"/>
      <c r="BX5" s="306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9"/>
    </row>
    <row r="6" spans="1:134" s="115" customFormat="1" ht="34.950000000000003" customHeight="1" x14ac:dyDescent="0.25">
      <c r="A6" s="301"/>
      <c r="B6" s="302"/>
      <c r="C6" s="302"/>
      <c r="D6" s="302"/>
      <c r="E6" s="302"/>
      <c r="F6" s="302"/>
      <c r="G6" s="302"/>
      <c r="H6" s="302"/>
      <c r="I6" s="302"/>
      <c r="J6" s="302"/>
      <c r="K6" s="300"/>
      <c r="L6" s="590" t="s">
        <v>19</v>
      </c>
      <c r="M6" s="590"/>
      <c r="N6" s="590"/>
      <c r="O6" s="590" t="str">
        <f>$L$28</f>
        <v>bb</v>
      </c>
      <c r="P6" s="590"/>
      <c r="Q6" s="590"/>
      <c r="R6" s="590" t="str">
        <f>$L$30</f>
        <v>cc</v>
      </c>
      <c r="S6" s="590"/>
      <c r="T6" s="590"/>
      <c r="U6" s="590" t="str">
        <f>$L$31</f>
        <v>dd</v>
      </c>
      <c r="V6" s="590"/>
      <c r="W6" s="590"/>
      <c r="X6" s="590" t="str">
        <f>$L$33</f>
        <v>ee</v>
      </c>
      <c r="Y6" s="590"/>
      <c r="Z6" s="590"/>
      <c r="AA6" s="637" t="str">
        <f>$L$34</f>
        <v>ff</v>
      </c>
      <c r="AB6" s="637"/>
      <c r="AC6" s="637"/>
      <c r="AD6" s="637" t="str">
        <f>$L$36</f>
        <v>gg</v>
      </c>
      <c r="AE6" s="637"/>
      <c r="AF6" s="637"/>
      <c r="AG6" s="641" t="str">
        <f>$L$37</f>
        <v>hh</v>
      </c>
      <c r="AH6" s="641"/>
      <c r="AI6" s="641"/>
      <c r="AJ6" s="591" t="str">
        <f>$L$39</f>
        <v>ii</v>
      </c>
      <c r="AK6" s="629"/>
      <c r="AL6" s="630"/>
      <c r="AM6" s="591" t="str">
        <f>$L$40</f>
        <v>jj</v>
      </c>
      <c r="AN6" s="629"/>
      <c r="AO6" s="630"/>
      <c r="AP6" s="591" t="str">
        <f>$L$42</f>
        <v>kk</v>
      </c>
      <c r="AQ6" s="629"/>
      <c r="AR6" s="630"/>
      <c r="AS6" s="591" t="str">
        <f>$L$43</f>
        <v>ll</v>
      </c>
      <c r="AT6" s="629"/>
      <c r="AU6" s="630"/>
      <c r="AV6" s="591" t="str">
        <f>$L$45</f>
        <v>mm</v>
      </c>
      <c r="AW6" s="629"/>
      <c r="AX6" s="630"/>
      <c r="AY6" s="591" t="str">
        <f>$L$46</f>
        <v>nn</v>
      </c>
      <c r="AZ6" s="629"/>
      <c r="BA6" s="630"/>
      <c r="BB6" s="591" t="str">
        <f>$L$48</f>
        <v>oo</v>
      </c>
      <c r="BC6" s="629"/>
      <c r="BD6" s="630"/>
      <c r="BE6" s="591" t="str">
        <f>$L$49</f>
        <v>pp</v>
      </c>
      <c r="BF6" s="629"/>
      <c r="BG6" s="630"/>
      <c r="BH6" s="314"/>
      <c r="BI6" s="314"/>
      <c r="BJ6" s="314"/>
      <c r="BK6" s="314"/>
      <c r="BL6" s="314"/>
      <c r="BM6" s="302"/>
      <c r="BN6" s="299"/>
      <c r="BO6" s="299"/>
      <c r="BP6" s="299"/>
      <c r="BQ6" s="299"/>
      <c r="BR6" s="315"/>
      <c r="BS6" s="439" t="s">
        <v>41</v>
      </c>
      <c r="BT6" s="593" t="s">
        <v>1</v>
      </c>
      <c r="BU6" s="593" t="s">
        <v>2</v>
      </c>
      <c r="BV6" s="593" t="s">
        <v>3</v>
      </c>
      <c r="BW6" s="593" t="s">
        <v>39</v>
      </c>
      <c r="BX6" s="593" t="s">
        <v>40</v>
      </c>
      <c r="BY6" s="593" t="s">
        <v>4</v>
      </c>
      <c r="BZ6" s="321"/>
      <c r="CA6" s="439" t="s">
        <v>42</v>
      </c>
      <c r="CB6" s="593" t="s">
        <v>1</v>
      </c>
      <c r="CC6" s="593" t="s">
        <v>2</v>
      </c>
      <c r="CD6" s="593" t="s">
        <v>3</v>
      </c>
      <c r="CE6" s="593" t="s">
        <v>39</v>
      </c>
      <c r="CF6" s="593" t="s">
        <v>40</v>
      </c>
      <c r="CG6" s="593" t="s">
        <v>4</v>
      </c>
      <c r="CH6" s="318"/>
      <c r="CI6" s="439" t="s">
        <v>43</v>
      </c>
      <c r="CJ6" s="593" t="s">
        <v>1</v>
      </c>
      <c r="CK6" s="593" t="s">
        <v>2</v>
      </c>
      <c r="CL6" s="593" t="s">
        <v>3</v>
      </c>
      <c r="CM6" s="593" t="s">
        <v>39</v>
      </c>
      <c r="CN6" s="593" t="s">
        <v>40</v>
      </c>
      <c r="CO6" s="593" t="s">
        <v>4</v>
      </c>
      <c r="CP6" s="375"/>
      <c r="CQ6" s="439" t="s">
        <v>44</v>
      </c>
      <c r="CR6" s="593" t="s">
        <v>1</v>
      </c>
      <c r="CS6" s="593" t="s">
        <v>2</v>
      </c>
      <c r="CT6" s="593" t="s">
        <v>3</v>
      </c>
      <c r="CU6" s="593" t="s">
        <v>39</v>
      </c>
      <c r="CV6" s="593" t="s">
        <v>40</v>
      </c>
      <c r="CW6" s="593" t="s">
        <v>4</v>
      </c>
      <c r="CX6" s="375"/>
      <c r="CY6" s="439" t="s">
        <v>45</v>
      </c>
      <c r="CZ6" s="593" t="s">
        <v>1</v>
      </c>
      <c r="DA6" s="593" t="s">
        <v>2</v>
      </c>
      <c r="DB6" s="593" t="s">
        <v>3</v>
      </c>
      <c r="DC6" s="593" t="s">
        <v>39</v>
      </c>
      <c r="DD6" s="593" t="s">
        <v>40</v>
      </c>
      <c r="DE6" s="593" t="s">
        <v>4</v>
      </c>
      <c r="DF6" s="440"/>
      <c r="DG6" s="439" t="s">
        <v>46</v>
      </c>
      <c r="DH6" s="593" t="s">
        <v>1</v>
      </c>
      <c r="DI6" s="593" t="s">
        <v>2</v>
      </c>
      <c r="DJ6" s="593" t="s">
        <v>3</v>
      </c>
      <c r="DK6" s="593" t="s">
        <v>39</v>
      </c>
      <c r="DL6" s="593" t="s">
        <v>40</v>
      </c>
      <c r="DM6" s="593" t="s">
        <v>4</v>
      </c>
      <c r="DN6" s="375"/>
      <c r="DO6" s="439" t="s">
        <v>72</v>
      </c>
      <c r="DP6" s="593" t="s">
        <v>1</v>
      </c>
      <c r="DQ6" s="593" t="s">
        <v>2</v>
      </c>
      <c r="DR6" s="593" t="s">
        <v>3</v>
      </c>
      <c r="DS6" s="593" t="s">
        <v>39</v>
      </c>
      <c r="DT6" s="593" t="s">
        <v>40</v>
      </c>
      <c r="DU6" s="593" t="s">
        <v>4</v>
      </c>
      <c r="DV6" s="375"/>
      <c r="DW6" s="439" t="s">
        <v>73</v>
      </c>
      <c r="DX6" s="593" t="s">
        <v>1</v>
      </c>
      <c r="DY6" s="593" t="s">
        <v>2</v>
      </c>
      <c r="DZ6" s="593" t="s">
        <v>3</v>
      </c>
      <c r="EA6" s="593" t="s">
        <v>39</v>
      </c>
      <c r="EB6" s="593" t="s">
        <v>40</v>
      </c>
      <c r="EC6" s="593" t="s">
        <v>4</v>
      </c>
      <c r="ED6" s="320"/>
    </row>
    <row r="7" spans="1:134" s="115" customFormat="1" ht="34.950000000000003" customHeight="1" x14ac:dyDescent="0.25">
      <c r="A7" s="301"/>
      <c r="B7" s="302"/>
      <c r="C7" s="302"/>
      <c r="D7" s="302"/>
      <c r="E7" s="302"/>
      <c r="F7" s="302"/>
      <c r="G7" s="302"/>
      <c r="H7" s="302"/>
      <c r="I7" s="302"/>
      <c r="J7" s="302"/>
      <c r="K7" s="299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637"/>
      <c r="AB7" s="637"/>
      <c r="AC7" s="637"/>
      <c r="AD7" s="637"/>
      <c r="AE7" s="637"/>
      <c r="AF7" s="637"/>
      <c r="AG7" s="641"/>
      <c r="AH7" s="641"/>
      <c r="AI7" s="641"/>
      <c r="AJ7" s="631"/>
      <c r="AK7" s="632"/>
      <c r="AL7" s="633"/>
      <c r="AM7" s="631"/>
      <c r="AN7" s="632"/>
      <c r="AO7" s="633"/>
      <c r="AP7" s="631"/>
      <c r="AQ7" s="632"/>
      <c r="AR7" s="633"/>
      <c r="AS7" s="631"/>
      <c r="AT7" s="632"/>
      <c r="AU7" s="633"/>
      <c r="AV7" s="631"/>
      <c r="AW7" s="632"/>
      <c r="AX7" s="633"/>
      <c r="AY7" s="631"/>
      <c r="AZ7" s="632"/>
      <c r="BA7" s="633"/>
      <c r="BB7" s="631"/>
      <c r="BC7" s="632"/>
      <c r="BD7" s="633"/>
      <c r="BE7" s="631"/>
      <c r="BF7" s="632"/>
      <c r="BG7" s="633"/>
      <c r="BH7" s="314"/>
      <c r="BI7" s="314"/>
      <c r="BJ7" s="314"/>
      <c r="BK7" s="314"/>
      <c r="BL7" s="314"/>
      <c r="BM7" s="302"/>
      <c r="BN7" s="302"/>
      <c r="BO7" s="302"/>
      <c r="BP7" s="302"/>
      <c r="BQ7" s="302"/>
      <c r="BR7" s="315"/>
      <c r="BS7" s="318"/>
      <c r="BT7" s="503"/>
      <c r="BU7" s="503"/>
      <c r="BV7" s="503"/>
      <c r="BW7" s="503"/>
      <c r="BX7" s="503"/>
      <c r="BY7" s="503"/>
      <c r="BZ7" s="321"/>
      <c r="CA7" s="321"/>
      <c r="CB7" s="503"/>
      <c r="CC7" s="503"/>
      <c r="CD7" s="503"/>
      <c r="CE7" s="503"/>
      <c r="CF7" s="503"/>
      <c r="CG7" s="503"/>
      <c r="CH7" s="321"/>
      <c r="CI7" s="321"/>
      <c r="CJ7" s="503"/>
      <c r="CK7" s="503"/>
      <c r="CL7" s="503"/>
      <c r="CM7" s="503"/>
      <c r="CN7" s="503"/>
      <c r="CO7" s="503"/>
      <c r="CP7" s="375"/>
      <c r="CQ7" s="375"/>
      <c r="CR7" s="503"/>
      <c r="CS7" s="503"/>
      <c r="CT7" s="503"/>
      <c r="CU7" s="503"/>
      <c r="CV7" s="503"/>
      <c r="CW7" s="503"/>
      <c r="CX7" s="375"/>
      <c r="CY7" s="375"/>
      <c r="CZ7" s="503"/>
      <c r="DA7" s="503"/>
      <c r="DB7" s="503"/>
      <c r="DC7" s="503"/>
      <c r="DD7" s="503"/>
      <c r="DE7" s="503"/>
      <c r="DF7" s="440"/>
      <c r="DG7" s="440"/>
      <c r="DH7" s="503"/>
      <c r="DI7" s="503"/>
      <c r="DJ7" s="503"/>
      <c r="DK7" s="503"/>
      <c r="DL7" s="503"/>
      <c r="DM7" s="503"/>
      <c r="DN7" s="375"/>
      <c r="DO7" s="440"/>
      <c r="DP7" s="503"/>
      <c r="DQ7" s="503"/>
      <c r="DR7" s="503"/>
      <c r="DS7" s="503"/>
      <c r="DT7" s="503"/>
      <c r="DU7" s="503"/>
      <c r="DV7" s="375"/>
      <c r="DW7" s="440"/>
      <c r="DX7" s="503"/>
      <c r="DY7" s="503"/>
      <c r="DZ7" s="503"/>
      <c r="EA7" s="503"/>
      <c r="EB7" s="503"/>
      <c r="EC7" s="503"/>
      <c r="ED7" s="322"/>
    </row>
    <row r="8" spans="1:134" s="115" customFormat="1" ht="34.950000000000003" customHeight="1" thickBot="1" x14ac:dyDescent="0.3">
      <c r="A8" s="301"/>
      <c r="B8" s="303" t="s">
        <v>5</v>
      </c>
      <c r="C8" s="303"/>
      <c r="D8" s="303"/>
      <c r="E8" s="303"/>
      <c r="F8" s="303"/>
      <c r="G8" s="303"/>
      <c r="H8" s="303"/>
      <c r="I8" s="303"/>
      <c r="J8" s="303"/>
      <c r="K8" s="299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1"/>
      <c r="AB8" s="591"/>
      <c r="AC8" s="591"/>
      <c r="AD8" s="591"/>
      <c r="AE8" s="591"/>
      <c r="AF8" s="591"/>
      <c r="AG8" s="641"/>
      <c r="AH8" s="641"/>
      <c r="AI8" s="641"/>
      <c r="AJ8" s="634"/>
      <c r="AK8" s="635"/>
      <c r="AL8" s="636"/>
      <c r="AM8" s="634"/>
      <c r="AN8" s="635"/>
      <c r="AO8" s="636"/>
      <c r="AP8" s="634"/>
      <c r="AQ8" s="635"/>
      <c r="AR8" s="636"/>
      <c r="AS8" s="634"/>
      <c r="AT8" s="635"/>
      <c r="AU8" s="636"/>
      <c r="AV8" s="634"/>
      <c r="AW8" s="635"/>
      <c r="AX8" s="636"/>
      <c r="AY8" s="634"/>
      <c r="AZ8" s="635"/>
      <c r="BA8" s="636"/>
      <c r="BB8" s="634"/>
      <c r="BC8" s="635"/>
      <c r="BD8" s="636"/>
      <c r="BE8" s="634"/>
      <c r="BF8" s="635"/>
      <c r="BG8" s="636"/>
      <c r="BH8" s="521" t="s">
        <v>6</v>
      </c>
      <c r="BI8" s="522"/>
      <c r="BJ8" s="522"/>
      <c r="BK8" s="642" t="s">
        <v>4</v>
      </c>
      <c r="BL8" s="643"/>
      <c r="BM8" s="644"/>
      <c r="BN8" s="582" t="s">
        <v>22</v>
      </c>
      <c r="BO8" s="582"/>
      <c r="BP8" s="582"/>
      <c r="BQ8" s="116" t="s">
        <v>8</v>
      </c>
      <c r="BR8" s="299"/>
      <c r="BS8" s="165" t="s">
        <v>19</v>
      </c>
      <c r="BT8" s="448"/>
      <c r="BU8" s="448"/>
      <c r="BV8" s="448"/>
      <c r="BW8" s="448"/>
      <c r="BX8" s="448"/>
      <c r="BY8" s="6">
        <f>IF(BT8&gt;BT9,1,0)+IF(BU8&gt;BU9,1,0)+IF(BV8&gt;BV9,1,0)+IF(BW8&gt;BW9,1,0)+IF(BX8&gt;BX9,1,0)</f>
        <v>0</v>
      </c>
      <c r="BZ8" s="343"/>
      <c r="CA8" s="165" t="str">
        <f>$L$27</f>
        <v>aa</v>
      </c>
      <c r="CB8" s="448"/>
      <c r="CC8" s="448"/>
      <c r="CD8" s="448"/>
      <c r="CE8" s="448"/>
      <c r="CF8" s="448"/>
      <c r="CG8" s="6">
        <f>IF(CB8&gt;CB9,1,0)+IF(CC8&gt;CC9,1,0)+IF(CD8&gt;CD9,1,0)+IF(CE8&gt;CE9,1,0)+IF(CF8&gt;CF9,1,0)</f>
        <v>0</v>
      </c>
      <c r="CH8" s="348"/>
      <c r="CI8" s="165" t="str">
        <f>$L$43</f>
        <v>ll</v>
      </c>
      <c r="CJ8" s="448"/>
      <c r="CK8" s="448"/>
      <c r="CL8" s="448"/>
      <c r="CM8" s="448"/>
      <c r="CN8" s="448"/>
      <c r="CO8" s="6">
        <f>IF(CJ8&gt;CJ9,1,0)+IF(CK8&gt;CK9,1,0)+IF(CL8&gt;CL9,1,0)+IF(CM8&gt;CM9,1,0)+IF(CN8&gt;CN9,1,0)</f>
        <v>0</v>
      </c>
      <c r="CP8" s="350"/>
      <c r="CQ8" s="165" t="str">
        <f>$L$40</f>
        <v>jj</v>
      </c>
      <c r="CR8" s="448"/>
      <c r="CS8" s="448"/>
      <c r="CT8" s="448"/>
      <c r="CU8" s="448"/>
      <c r="CV8" s="448"/>
      <c r="CW8" s="6">
        <f>IF(CR8&gt;CR9,1,0)+IF(CS8&gt;CS9,1,0)+IF(CT8&gt;CT9,1,0)+IF(CU8&gt;CU9,1,0)+IF(CV8&gt;CV9,1,0)</f>
        <v>0</v>
      </c>
      <c r="CX8" s="354"/>
      <c r="CY8" s="205" t="str">
        <f>$L$27</f>
        <v>aa</v>
      </c>
      <c r="CZ8" s="448"/>
      <c r="DA8" s="448"/>
      <c r="DB8" s="448"/>
      <c r="DC8" s="448"/>
      <c r="DD8" s="448"/>
      <c r="DE8" s="6">
        <f>IF(CZ8&gt;CZ9,1,0)+IF(DA8&gt;DA9,1,0)+IF(DB8&gt;DB9,1,0)+IF(DC8&gt;DC9,1,0)+IF(DD8&gt;DD9,1,0)</f>
        <v>0</v>
      </c>
      <c r="DF8" s="319"/>
      <c r="DG8" s="205" t="str">
        <f>$L$43</f>
        <v>ll</v>
      </c>
      <c r="DH8" s="448"/>
      <c r="DI8" s="448"/>
      <c r="DJ8" s="448"/>
      <c r="DK8" s="448"/>
      <c r="DL8" s="448"/>
      <c r="DM8" s="6">
        <f>IF(DH8&gt;DH9,1,0)+IF(DI8&gt;DI9,1,0)+IF(DJ8&gt;DJ9,1,0)+IF(DK8&gt;DK9,1,0)+IF(DL8&gt;DL9,1,0)</f>
        <v>0</v>
      </c>
      <c r="DN8" s="349"/>
      <c r="DO8" s="205" t="str">
        <f>$L$28</f>
        <v>bb</v>
      </c>
      <c r="DP8" s="448"/>
      <c r="DQ8" s="448"/>
      <c r="DR8" s="448"/>
      <c r="DS8" s="448"/>
      <c r="DT8" s="448"/>
      <c r="DU8" s="6">
        <f>IF(DP8&gt;DP9,1,0)+IF(DQ8&gt;DQ9,1,0)+IF(DR8&gt;DR9,1,0)+IF(DS8&gt;DS9,1,0)+IF(DT8&gt;DT9,1,0)</f>
        <v>0</v>
      </c>
      <c r="DV8" s="349"/>
      <c r="DW8" s="205" t="str">
        <f>$L$27</f>
        <v>aa</v>
      </c>
      <c r="DX8" s="448"/>
      <c r="DY8" s="448"/>
      <c r="DZ8" s="448"/>
      <c r="EA8" s="448"/>
      <c r="EB8" s="448"/>
      <c r="EC8" s="6">
        <f>IF(DX8&gt;DX9,1,0)+IF(DY8&gt;DY9,1,0)+IF(DZ8&gt;DZ9,1,0)+IF(EA8&gt;EA9,1,0)+IF(EB8&gt;EB9,1,0)</f>
        <v>0</v>
      </c>
      <c r="ED8" s="322"/>
    </row>
    <row r="9" spans="1:134" s="115" customFormat="1" ht="34.950000000000003" customHeight="1" thickTop="1" thickBot="1" x14ac:dyDescent="0.3">
      <c r="A9" s="301"/>
      <c r="B9" s="206">
        <f>IF(K9="","-",RANK(G9,$G$9:$G$24,0)+RANK(F9,$F$9:$F$24,0)+RANK(E9,$E$9:$E$24,0)%%+ROW()%%%)</f>
        <v>2.0001090000000001</v>
      </c>
      <c r="C9" s="207">
        <f t="shared" ref="C9:C24" si="0">IF(B9="","",RANK(B9,$B$9:$B$24,1))</f>
        <v>1</v>
      </c>
      <c r="D9" s="208" t="str">
        <f>$L$27</f>
        <v>aa</v>
      </c>
      <c r="E9" s="248">
        <f>SUM(BH9-BJ9)</f>
        <v>0</v>
      </c>
      <c r="F9" s="294">
        <f>SUM(BK9-BM9)</f>
        <v>0</v>
      </c>
      <c r="G9" s="227">
        <f>SUM($BN$9-$BP$9)</f>
        <v>0</v>
      </c>
      <c r="H9" s="209">
        <f>SMALL($B$9:$B$24,1)</f>
        <v>2.0001090000000001</v>
      </c>
      <c r="I9" s="210">
        <f t="shared" ref="I9:I24" si="1">IF(H9="","",RANK(H9,$H$9:$H$24,1))</f>
        <v>1</v>
      </c>
      <c r="J9" s="295" t="str">
        <f t="shared" ref="J9:J24" si="2">INDEX($D$9:$D$24,MATCH(H9,$B$9:$B$24,0),1)</f>
        <v>aa</v>
      </c>
      <c r="K9" s="117" t="str">
        <f>$L$27</f>
        <v>aa</v>
      </c>
      <c r="L9" s="122"/>
      <c r="M9" s="123"/>
      <c r="N9" s="124"/>
      <c r="O9" s="131" t="str">
        <f>IF($BY$8+$BY$9&gt;0,$BY$8,"")</f>
        <v/>
      </c>
      <c r="P9" s="132" t="s">
        <v>9</v>
      </c>
      <c r="Q9" s="133" t="str">
        <f>IF($BY$8+$BY$9&gt;0,$BY$9,"")</f>
        <v/>
      </c>
      <c r="R9" s="131" t="str">
        <f>IF($BY$33+$BY$34&gt;0,$BY$33,"")</f>
        <v/>
      </c>
      <c r="S9" s="132" t="s">
        <v>9</v>
      </c>
      <c r="T9" s="133" t="str">
        <f>IF($BY$33+$BY$34&gt;0,$BY$34,"")</f>
        <v/>
      </c>
      <c r="U9" s="131" t="str">
        <f>IF($DM$33+$DM$34&gt;0,$DM$33,"")</f>
        <v/>
      </c>
      <c r="V9" s="140" t="s">
        <v>9</v>
      </c>
      <c r="W9" s="133" t="str">
        <f>IF($DM$33+$DM$34&gt;0,$DM$34,"")</f>
        <v/>
      </c>
      <c r="X9" s="131" t="str">
        <f>IF($DE$8+$DE$9&gt;0,$DE$8,"")</f>
        <v/>
      </c>
      <c r="Y9" s="140" t="s">
        <v>9</v>
      </c>
      <c r="Z9" s="133" t="str">
        <f>IF($DE$8+$DE$9&gt;0,$DE$9,"")</f>
        <v/>
      </c>
      <c r="AA9" s="131" t="str">
        <f>IF($DE$33+$DE$34&gt;0,$DE$33,"")</f>
        <v/>
      </c>
      <c r="AB9" s="140" t="s">
        <v>9</v>
      </c>
      <c r="AC9" s="140" t="str">
        <f>IF($DE$33+$DE$34&gt;0,$DE$34,"")</f>
        <v/>
      </c>
      <c r="AD9" s="131" t="str">
        <f>IF($CO$26+$CO$27&gt;0,$CO$26,"")</f>
        <v/>
      </c>
      <c r="AE9" s="140" t="s">
        <v>9</v>
      </c>
      <c r="AF9" s="133" t="str">
        <f>IF($CO$26+$CO$27&gt;0,$CO$27,"")</f>
        <v/>
      </c>
      <c r="AG9" s="131" t="str">
        <f>IF($DU$48+$DU$49&gt;0,$DU$48,"")</f>
        <v/>
      </c>
      <c r="AH9" s="132" t="s">
        <v>9</v>
      </c>
      <c r="AI9" s="133" t="str">
        <f>IF($DU$48+$DU$49&gt;0,$DU$49,"")</f>
        <v/>
      </c>
      <c r="AJ9" s="131" t="str">
        <f>IF($CW$11+$CW$12&gt;0,$CW$11,"")</f>
        <v/>
      </c>
      <c r="AK9" s="132" t="s">
        <v>9</v>
      </c>
      <c r="AL9" s="133" t="str">
        <f>IF($CW$11+$CW$12&gt;0,$CW$12,"")</f>
        <v/>
      </c>
      <c r="AM9" s="131" t="str">
        <f>IF($EC$8+$EC$9&gt;0,$EC$8,"")</f>
        <v/>
      </c>
      <c r="AN9" s="132" t="s">
        <v>9</v>
      </c>
      <c r="AO9" s="133" t="str">
        <f>IF($EC$8+$EC$9&gt;0,$EC$9,"")</f>
        <v/>
      </c>
      <c r="AP9" s="131" t="str">
        <f>IF($CW$42+$CW$43&gt;0,$CW$42,"")</f>
        <v/>
      </c>
      <c r="AQ9" s="132" t="s">
        <v>9</v>
      </c>
      <c r="AR9" s="133" t="str">
        <f>IF($CW$42+$CW$43&gt;0,$CW$43,"")</f>
        <v/>
      </c>
      <c r="AS9" s="131" t="str">
        <f>IF($DU$17+$DU$18&gt;0,$DU$17,"")</f>
        <v/>
      </c>
      <c r="AT9" s="132" t="s">
        <v>9</v>
      </c>
      <c r="AU9" s="133" t="str">
        <f>IF($DU$17+$DU$18&gt;0,$DU$18,"")</f>
        <v/>
      </c>
      <c r="AV9" s="131" t="str">
        <f>IF($DM$11+$DM$12&gt;0,$DM$11,"")</f>
        <v/>
      </c>
      <c r="AW9" s="132" t="s">
        <v>9</v>
      </c>
      <c r="AX9" s="133" t="str">
        <f>IF($DM$11+$DM$12&gt;0,$DM$12,"")</f>
        <v/>
      </c>
      <c r="AY9" s="131" t="str">
        <f>IF($CG$42+$CG$43&gt;0,$CG$42,"")</f>
        <v/>
      </c>
      <c r="AZ9" s="132" t="s">
        <v>9</v>
      </c>
      <c r="BA9" s="133" t="str">
        <f>IF($CG$42+$CG$43&gt;0,$CG$43,"")</f>
        <v/>
      </c>
      <c r="BB9" s="131" t="str">
        <f>IF($CO$33+$CO$34&gt;0,$CO$33,"")</f>
        <v/>
      </c>
      <c r="BC9" s="132" t="s">
        <v>9</v>
      </c>
      <c r="BD9" s="133" t="str">
        <f>IF($CO$33+$CO$34&gt;0,$CO$34,"")</f>
        <v/>
      </c>
      <c r="BE9" s="131" t="str">
        <f>IF($CG$8+$CG$9&gt;0,$CG$8,"")</f>
        <v/>
      </c>
      <c r="BF9" s="132" t="s">
        <v>9</v>
      </c>
      <c r="BG9" s="145" t="str">
        <f>IF($CG$8+$CG$9&gt;0,$CG$9,"")</f>
        <v/>
      </c>
      <c r="BH9" s="211">
        <f>SUM($BT$8:$BX$8,$BT$33:$BX$33,$CB$8:$CF$8,$CB$42:$CF$42,$CJ$26:$CN$26,$CJ$33:$CN$33,$CR$11:$CV$11,$CR$42:$CV$42,$CZ$8:$DD$8,$CZ$33:$DD$33,$DH$11:$DL$11,$DH$33:$DL$33,$DP$17:$DT$17,$DP$48:$DT$48,$DX$8:$EB$8)</f>
        <v>0</v>
      </c>
      <c r="BI9" s="212" t="s">
        <v>9</v>
      </c>
      <c r="BJ9" s="213">
        <f>SUM($BT$9:$BX$9,$BT$34:$BX$34,$CB$9:$CF$9,$CB$43:$CF$43,$CJ$27:$CN$27,$CJ$34:$CN$34,$CR$12:$CV$12,$CR$43:$CV$43,$CZ$9:$DD$9,$CZ$34:$DD$34,$DH$12:$DL$12,$DH$34:$DL$34,$DP$18:$DT$18,$DP$49:$DT$49,$DX$9:$EB$9)</f>
        <v>0</v>
      </c>
      <c r="BK9" s="190">
        <f t="shared" ref="BK9:BK24" si="3">SUM(L9,O9,R9,U9,X9,AA9,AD9,AG9,AJ9,AM9,AP9,AS9,AV9,AY9,BB9,BE9)</f>
        <v>0</v>
      </c>
      <c r="BL9" s="172" t="s">
        <v>9</v>
      </c>
      <c r="BM9" s="173">
        <f t="shared" ref="BM9:BM24" si="4">SUM(N9,Q9,T9,W9,Z9,AC9,AF9,AI9,AL9,AO9,AR9,AU9,AX9,BA9,BD9,BG9)</f>
        <v>0</v>
      </c>
      <c r="BN9" s="178">
        <f t="shared" ref="BN9:BN24" si="5">IF(L9&gt;N9,1,0)+IF(O9&gt;Q9,1,0)+IF(R9&gt;T9,1,0)+IF(U9&gt;W9,1,0)+IF(X9&gt;Z9,1,0)+IF(AA9&gt;AC9,1,0)+IF(AD9&gt;AF9,1,0)+IF(AG9&gt;AI9,1,0)+IF(AJ9&gt;AL9,1,0)+IF(AM9&gt;AO9,1,0)+IF(AP9&gt;AR9,1,0)+IF(AS9&gt;AU9,1,0)+IF(AV9&gt;AX9,1,0)+IF(AY9&gt;BA9,1,0)+IF(BB9&gt;BD9,1,0)+IF(BE9&gt;BG9,1,0)</f>
        <v>0</v>
      </c>
      <c r="BO9" s="179" t="s">
        <v>9</v>
      </c>
      <c r="BP9" s="214">
        <f t="shared" ref="BP9:BP24" si="6">IF(N9&gt;L9,1,0)+IF(Q9&gt;O9,1,0)+IF(T9&gt;R9,1,0)+IF(W9&gt;U9,1,0)+IF(Z9&gt;X9,1,0)+IF(AC9&gt;AA9,1,0)+IF(AF9&gt;AD9,1,0)+IF(AI9&gt;AG9,1,0)+IF(AL9&gt;AJ9,1,0)+IF(AO9&gt;AM9,1,0)+IF(AR9&gt;AP9,1,0)+IF(AU9&gt;AS9,1,0)+IF(AX9&gt;AV9,1,0)+IF(BA9&gt;AY9,1,0)+IF(BD9&gt;BB9,1,0)+IF(BG9&gt;BE9,1,0)</f>
        <v>0</v>
      </c>
      <c r="BQ9" s="215">
        <f t="shared" ref="BQ9:BQ24" si="7">IF(B9="","",RANK(B9,$B$9:$B$24,1))</f>
        <v>1</v>
      </c>
      <c r="BR9" s="315"/>
      <c r="BS9" s="166" t="str">
        <f>$L$28</f>
        <v>bb</v>
      </c>
      <c r="BT9" s="449"/>
      <c r="BU9" s="449"/>
      <c r="BV9" s="449"/>
      <c r="BW9" s="449"/>
      <c r="BX9" s="449"/>
      <c r="BY9" s="238">
        <f>IF(BT9&gt;BT8,1,0)+IF(BU9&gt;BU8,1,0)+IF(BV9&gt;BV8,1,0)+IF(BW9&gt;BW8,1,0)+IF(BX9&gt;BX8,1,0)</f>
        <v>0</v>
      </c>
      <c r="BZ9" s="343"/>
      <c r="CA9" s="166" t="str">
        <f>$L$49</f>
        <v>pp</v>
      </c>
      <c r="CB9" s="449"/>
      <c r="CC9" s="449"/>
      <c r="CD9" s="449"/>
      <c r="CE9" s="449"/>
      <c r="CF9" s="449"/>
      <c r="CG9" s="238">
        <f>IF(CB9&gt;CB8,1,0)+IF(CC9&gt;CC8,1,0)+IF(CD9&gt;CD8,1,0)+IF(CE9&gt;CE8,1,0)+IF(CF9&gt;CF8,1,0)</f>
        <v>0</v>
      </c>
      <c r="CH9" s="348"/>
      <c r="CI9" s="166" t="str">
        <f>$L$45</f>
        <v>mm</v>
      </c>
      <c r="CJ9" s="449"/>
      <c r="CK9" s="449"/>
      <c r="CL9" s="449"/>
      <c r="CM9" s="449"/>
      <c r="CN9" s="449"/>
      <c r="CO9" s="238">
        <f>IF(CJ9&gt;CJ8,1,0)+IF(CK9&gt;CK8,1,0)+IF(CL9&gt;CL8,1,0)+IF(CM9&gt;CM8,1,0)+IF(CN9&gt;CN8,1,0)</f>
        <v>0</v>
      </c>
      <c r="CP9" s="350"/>
      <c r="CQ9" s="166" t="str">
        <f>$L$42</f>
        <v>kk</v>
      </c>
      <c r="CR9" s="449"/>
      <c r="CS9" s="449"/>
      <c r="CT9" s="449"/>
      <c r="CU9" s="449"/>
      <c r="CV9" s="449"/>
      <c r="CW9" s="238">
        <f>IF(CR9&gt;CR8,1,0)+IF(CS9&gt;CS8,1,0)+IF(CT9&gt;CT8,1,0)+IF(CU9&gt;CU8,1,0)+IF(CV9&gt;CV8,1,0)</f>
        <v>0</v>
      </c>
      <c r="CX9" s="354"/>
      <c r="CY9" s="216" t="str">
        <f>$L$33</f>
        <v>ee</v>
      </c>
      <c r="CZ9" s="449"/>
      <c r="DA9" s="449"/>
      <c r="DB9" s="449"/>
      <c r="DC9" s="449"/>
      <c r="DD9" s="449"/>
      <c r="DE9" s="238">
        <f>IF(CZ9&gt;CZ8,1,0)+IF(DA9&gt;DA8,1,0)+IF(DB9&gt;DB8,1,0)+IF(DC9&gt;DC8,1,0)+IF(DD9&gt;DD8,1,0)</f>
        <v>0</v>
      </c>
      <c r="DF9" s="319"/>
      <c r="DG9" s="216" t="str">
        <f>$L$49</f>
        <v>pp</v>
      </c>
      <c r="DH9" s="449"/>
      <c r="DI9" s="449"/>
      <c r="DJ9" s="449"/>
      <c r="DK9" s="449"/>
      <c r="DL9" s="449"/>
      <c r="DM9" s="238">
        <f>IF(DH9&gt;DH8,1,0)+IF(DI9&gt;DI8,1,0)+IF(DJ9&gt;DJ8,1,0)+IF(DK9&gt;DK8,1,0)+IF(DL9&gt;DL8,1,0)</f>
        <v>0</v>
      </c>
      <c r="DN9" s="349"/>
      <c r="DO9" s="216" t="str">
        <f>$L$40</f>
        <v>jj</v>
      </c>
      <c r="DP9" s="449"/>
      <c r="DQ9" s="449"/>
      <c r="DR9" s="449"/>
      <c r="DS9" s="449"/>
      <c r="DT9" s="449"/>
      <c r="DU9" s="238">
        <f>IF(DP9&gt;DP8,1,0)+IF(DQ9&gt;DQ8,1,0)+IF(DR9&gt;DR8,1,0)+IF(DS9&gt;DS8,1,0)+IF(DT9&gt;DT8,1,0)</f>
        <v>0</v>
      </c>
      <c r="DV9" s="349"/>
      <c r="DW9" s="216" t="str">
        <f>$L$40</f>
        <v>jj</v>
      </c>
      <c r="DX9" s="449"/>
      <c r="DY9" s="449"/>
      <c r="DZ9" s="449"/>
      <c r="EA9" s="449"/>
      <c r="EB9" s="449"/>
      <c r="EC9" s="238">
        <f>IF(DX9&gt;DX8,1,0)+IF(DY9&gt;DY8,1,0)+IF(DZ9&gt;DZ8,1,0)+IF(EA9&gt;EA8,1,0)+IF(EB9&gt;EB8,1,0)</f>
        <v>0</v>
      </c>
      <c r="ED9" s="322"/>
    </row>
    <row r="10" spans="1:134" s="115" customFormat="1" ht="34.950000000000003" customHeight="1" x14ac:dyDescent="0.3">
      <c r="A10" s="301"/>
      <c r="B10" s="206">
        <f t="shared" ref="B10:B24" si="8">IF(K10="","-",RANK(G10,$G$9:$G$24,0)+RANK(F10,$F$9:$F$24,0)+RANK(E10,$E$9:$E$24,0)%%+ROW()%%%)</f>
        <v>2.0001100000000003</v>
      </c>
      <c r="C10" s="207">
        <f t="shared" si="0"/>
        <v>2</v>
      </c>
      <c r="D10" s="208" t="str">
        <f>$L$28</f>
        <v>bb</v>
      </c>
      <c r="E10" s="248">
        <f t="shared" ref="E10:E24" si="9">SUM(BH10-BJ10)</f>
        <v>0</v>
      </c>
      <c r="F10" s="294">
        <f t="shared" ref="F10:F24" si="10">SUM(BK10-BM10)</f>
        <v>0</v>
      </c>
      <c r="G10" s="227">
        <f>SUM($BN$10-$BP$10)</f>
        <v>0</v>
      </c>
      <c r="H10" s="209">
        <f>SMALL($B$9:$B$24,2)</f>
        <v>2.0001100000000003</v>
      </c>
      <c r="I10" s="210">
        <f t="shared" si="1"/>
        <v>2</v>
      </c>
      <c r="J10" s="295" t="str">
        <f t="shared" si="2"/>
        <v>bb</v>
      </c>
      <c r="K10" s="117" t="str">
        <f>$L$28</f>
        <v>bb</v>
      </c>
      <c r="L10" s="125" t="str">
        <f>IF($BY$8+$BY$9&gt;0,$BY$9,"")</f>
        <v/>
      </c>
      <c r="M10" s="126" t="s">
        <v>9</v>
      </c>
      <c r="N10" s="127" t="str">
        <f>IF($BY$8+$BY$9&gt;0,$BY$8,"")</f>
        <v/>
      </c>
      <c r="O10" s="134"/>
      <c r="P10" s="135"/>
      <c r="Q10" s="136"/>
      <c r="R10" s="137" t="str">
        <f>IF($DE$11+$DE$12&gt;0,$DE$11,"")</f>
        <v/>
      </c>
      <c r="S10" s="126" t="s">
        <v>9</v>
      </c>
      <c r="T10" s="127" t="str">
        <f>IF($DE$11+$DE$12&gt;0,$DE$12,"")</f>
        <v/>
      </c>
      <c r="U10" s="137" t="str">
        <f>IF($BY$36+$BY$37&gt;0,$BY$36,"")</f>
        <v/>
      </c>
      <c r="V10" s="139" t="s">
        <v>9</v>
      </c>
      <c r="W10" s="127" t="str">
        <f>IF($BY$36+$BY$37&gt;0,$BY$37,"")</f>
        <v/>
      </c>
      <c r="X10" s="137" t="str">
        <f>IF($DE$36+$DE$37&gt;0,$DE$36,"")</f>
        <v/>
      </c>
      <c r="Y10" s="126" t="s">
        <v>9</v>
      </c>
      <c r="Z10" s="127" t="str">
        <f>IF($DE$36+$DE$37&gt;0,$DE$37,"")</f>
        <v/>
      </c>
      <c r="AA10" s="137" t="str">
        <f>IF($CO$23+$CO$24&gt;0,$CO$23,"")</f>
        <v/>
      </c>
      <c r="AB10" s="139" t="s">
        <v>9</v>
      </c>
      <c r="AC10" s="139" t="str">
        <f>IF($CO$23+$CO$24&gt;0,$CO$24,"")</f>
        <v/>
      </c>
      <c r="AD10" s="137" t="str">
        <f>IF($CG$26+$CG$27&gt;0,$CG$26,"")</f>
        <v/>
      </c>
      <c r="AE10" s="139" t="s">
        <v>9</v>
      </c>
      <c r="AF10" s="127" t="str">
        <f>IF($CG$26+$CG$27&gt;0,$CG$27,"")</f>
        <v/>
      </c>
      <c r="AG10" s="137" t="str">
        <f>IF($DM$54+$DM$55&gt;0,$DM$54,"")</f>
        <v/>
      </c>
      <c r="AH10" s="126" t="s">
        <v>9</v>
      </c>
      <c r="AI10" s="127" t="str">
        <f>IF($DM$54+$DM$55&gt;0,$DM$55,"")</f>
        <v/>
      </c>
      <c r="AJ10" s="137" t="str">
        <f>IF($CO$36+$CO$37&gt;0,$CO$36,"")</f>
        <v/>
      </c>
      <c r="AK10" s="126" t="s">
        <v>9</v>
      </c>
      <c r="AL10" s="127" t="str">
        <f>IF($CO$36+$CO$37&gt;0,$CO$37,"")</f>
        <v/>
      </c>
      <c r="AM10" s="137" t="str">
        <f>IF($DU$8+$DU$9&gt;0,$DU$8,"")</f>
        <v/>
      </c>
      <c r="AN10" s="126" t="s">
        <v>9</v>
      </c>
      <c r="AO10" s="127" t="str">
        <f>IF($DU$8+$DU$9&gt;0,$DU$9,"")</f>
        <v/>
      </c>
      <c r="AP10" s="137" t="str">
        <f>IF($EC$11+$EC$12&gt;0,$EC$11,"")</f>
        <v/>
      </c>
      <c r="AQ10" s="126" t="s">
        <v>9</v>
      </c>
      <c r="AR10" s="127" t="str">
        <f>IF($EC$11+$EC$12&gt;0,$EC$12,"")</f>
        <v/>
      </c>
      <c r="AS10" s="137" t="str">
        <f>IF($CW$36+$CW$37&gt;0,$CW$36,"")</f>
        <v/>
      </c>
      <c r="AT10" s="126" t="s">
        <v>9</v>
      </c>
      <c r="AU10" s="127" t="str">
        <f>IF($CW$36+$CW$37&gt;0,$CW$37,"")</f>
        <v/>
      </c>
      <c r="AV10" s="137" t="str">
        <f>IF($CG$45+$CG$46&gt;0,$CG$45,"")</f>
        <v/>
      </c>
      <c r="AW10" s="126" t="s">
        <v>9</v>
      </c>
      <c r="AX10" s="127" t="str">
        <f>IF($CG$45+$CG$46&gt;0,$CG$46,"")</f>
        <v/>
      </c>
      <c r="AY10" s="137" t="str">
        <f>IF($CW$26+$CW$27&gt;0,$CW$26,"")</f>
        <v/>
      </c>
      <c r="AZ10" s="126" t="s">
        <v>9</v>
      </c>
      <c r="BA10" s="127" t="str">
        <f>IF($CW$26+$CW$27&gt;0,$CW$27,"")</f>
        <v/>
      </c>
      <c r="BB10" s="137" t="str">
        <f>IF($DM$14+$DM$15&gt;0,$DM$14,"")</f>
        <v/>
      </c>
      <c r="BC10" s="126" t="s">
        <v>9</v>
      </c>
      <c r="BD10" s="127" t="str">
        <f>IF($DM$14+$DM$15&gt;0,$DM$15,"")</f>
        <v/>
      </c>
      <c r="BE10" s="137" t="str">
        <f>IF($DU$33+$DU$34&gt;0,$DU$33,"")</f>
        <v/>
      </c>
      <c r="BF10" s="126" t="s">
        <v>9</v>
      </c>
      <c r="BG10" s="146" t="str">
        <f>IF($DU$33+$DU$34&gt;0,$DU$34,"")</f>
        <v/>
      </c>
      <c r="BH10" s="217">
        <f>SUM($BT$9:$BX$9,$BT$36:$BX$36,$CB$26:$CF$26,$CB$45:$CF$45,$CJ$23:$CN$23,$CJ$36:$CN$36,$CR$26:$CV$26,$CR$36:$CV$36,$CZ$11:$DD$11,$CZ$36:$DD$36,$DH$14:$DL$14,$DH$54:$DL$54,$DP$8:$DT$8,$DP$33:$DT$33,$DX$11:$EB$11)</f>
        <v>0</v>
      </c>
      <c r="BI10" s="162" t="s">
        <v>9</v>
      </c>
      <c r="BJ10" s="218">
        <f>SUM($BT$8:$BX$8,$BT$37:$BX$37,$CB$27:$CF$27,$CB$46:$CF$46,$CJ$24:$CN$24,$CJ$37:$CN$37,$CR$27:$CV$27,$CR$37:$CV$37,$CZ$12:$DD$12,$CZ$37:$DD$37,$DH$15:$DL$15,$DH$55:$DL$55,$DP$9:$DT$9,$DP$34:$DT$34,$DX$12:$EB$12)</f>
        <v>0</v>
      </c>
      <c r="BK10" s="191">
        <f t="shared" si="3"/>
        <v>0</v>
      </c>
      <c r="BL10" s="174" t="s">
        <v>9</v>
      </c>
      <c r="BM10" s="175">
        <f t="shared" si="4"/>
        <v>0</v>
      </c>
      <c r="BN10" s="239">
        <f t="shared" si="5"/>
        <v>0</v>
      </c>
      <c r="BO10" s="240" t="s">
        <v>9</v>
      </c>
      <c r="BP10" s="241">
        <f t="shared" si="6"/>
        <v>0</v>
      </c>
      <c r="BQ10" s="221">
        <f t="shared" si="7"/>
        <v>2</v>
      </c>
      <c r="BR10" s="302"/>
      <c r="BS10" s="344"/>
      <c r="BT10" s="450"/>
      <c r="BU10" s="450"/>
      <c r="BV10" s="450"/>
      <c r="BW10" s="450"/>
      <c r="BX10" s="450"/>
      <c r="BY10" s="344"/>
      <c r="BZ10" s="344"/>
      <c r="CA10" s="344"/>
      <c r="CB10" s="450"/>
      <c r="CC10" s="450"/>
      <c r="CD10" s="450"/>
      <c r="CE10" s="450"/>
      <c r="CF10" s="450"/>
      <c r="CG10" s="344"/>
      <c r="CH10" s="344"/>
      <c r="CI10" s="344"/>
      <c r="CJ10" s="450"/>
      <c r="CK10" s="450"/>
      <c r="CL10" s="450"/>
      <c r="CM10" s="450"/>
      <c r="CN10" s="450"/>
      <c r="CO10" s="344"/>
      <c r="CP10" s="351"/>
      <c r="CQ10" s="351"/>
      <c r="CR10" s="458"/>
      <c r="CS10" s="458"/>
      <c r="CT10" s="458"/>
      <c r="CU10" s="458"/>
      <c r="CV10" s="458"/>
      <c r="CW10" s="351"/>
      <c r="CX10" s="351"/>
      <c r="CY10" s="351"/>
      <c r="CZ10" s="458"/>
      <c r="DA10" s="458"/>
      <c r="DB10" s="458"/>
      <c r="DC10" s="458"/>
      <c r="DD10" s="458"/>
      <c r="DE10" s="349"/>
      <c r="DF10" s="319"/>
      <c r="DG10" s="319"/>
      <c r="DH10" s="438"/>
      <c r="DI10" s="438"/>
      <c r="DJ10" s="438"/>
      <c r="DK10" s="438"/>
      <c r="DL10" s="438"/>
      <c r="DM10" s="349"/>
      <c r="DN10" s="349"/>
      <c r="DO10" s="319"/>
      <c r="DP10" s="438"/>
      <c r="DQ10" s="438"/>
      <c r="DR10" s="438"/>
      <c r="DS10" s="438"/>
      <c r="DT10" s="438"/>
      <c r="DU10" s="349"/>
      <c r="DV10" s="349"/>
      <c r="DW10" s="319"/>
      <c r="DX10" s="438"/>
      <c r="DY10" s="438"/>
      <c r="DZ10" s="438"/>
      <c r="EA10" s="438"/>
      <c r="EB10" s="438"/>
      <c r="EC10" s="349"/>
      <c r="ED10" s="322"/>
    </row>
    <row r="11" spans="1:134" s="115" customFormat="1" ht="34.950000000000003" customHeight="1" x14ac:dyDescent="0.25">
      <c r="A11" s="301"/>
      <c r="B11" s="206">
        <f t="shared" si="8"/>
        <v>2.0001110000000004</v>
      </c>
      <c r="C11" s="207">
        <f t="shared" si="0"/>
        <v>3</v>
      </c>
      <c r="D11" s="208" t="str">
        <f>$L$30</f>
        <v>cc</v>
      </c>
      <c r="E11" s="248">
        <f t="shared" si="9"/>
        <v>0</v>
      </c>
      <c r="F11" s="294">
        <f t="shared" si="10"/>
        <v>0</v>
      </c>
      <c r="G11" s="227">
        <f>SUM($BN$11-$BP$11)</f>
        <v>0</v>
      </c>
      <c r="H11" s="209">
        <f>SMALL($B$9:$B$24,3)</f>
        <v>2.0001110000000004</v>
      </c>
      <c r="I11" s="210">
        <f t="shared" si="1"/>
        <v>3</v>
      </c>
      <c r="J11" s="295" t="str">
        <f t="shared" si="2"/>
        <v>cc</v>
      </c>
      <c r="K11" s="117" t="str">
        <f>$L$30</f>
        <v>cc</v>
      </c>
      <c r="L11" s="125" t="str">
        <f>IF($BY$33+$BY$34&gt;0,$BY$34,"")</f>
        <v/>
      </c>
      <c r="M11" s="126" t="s">
        <v>9</v>
      </c>
      <c r="N11" s="127" t="str">
        <f>IF($BY$33+$BY$34&gt;0,$BY$33,"")</f>
        <v/>
      </c>
      <c r="O11" s="137" t="str">
        <f>IF($DE$11+$DE$12&gt;0,$DE$12,"")</f>
        <v/>
      </c>
      <c r="P11" s="126" t="s">
        <v>9</v>
      </c>
      <c r="Q11" s="127" t="str">
        <f>IF($DE$11+$DE$12&gt;0,$DE$11,"")</f>
        <v/>
      </c>
      <c r="R11" s="134"/>
      <c r="S11" s="135"/>
      <c r="T11" s="136"/>
      <c r="U11" s="137" t="str">
        <f>IF($BY$11+$BY$12&gt;0,$BY$11,"")</f>
        <v/>
      </c>
      <c r="V11" s="198" t="s">
        <v>9</v>
      </c>
      <c r="W11" s="127" t="str">
        <f>IF($BY$11+$BY$12&gt;0,$BY$12,"")</f>
        <v/>
      </c>
      <c r="X11" s="137" t="str">
        <f>IF($DM$48+$DM$49&gt;0,$DM$48,"")</f>
        <v/>
      </c>
      <c r="Y11" s="126" t="s">
        <v>9</v>
      </c>
      <c r="Z11" s="127" t="str">
        <f>IF($DM$48+$DM$49&gt;0,$DM$49,"")</f>
        <v/>
      </c>
      <c r="AA11" s="137" t="str">
        <f>IF($CG$29+$CG$30&gt;0,$CG$29,"")</f>
        <v/>
      </c>
      <c r="AB11" s="139" t="s">
        <v>9</v>
      </c>
      <c r="AC11" s="139" t="str">
        <f>IF($CG$29+$CG$30&gt;0,$CG$30,"")</f>
        <v/>
      </c>
      <c r="AD11" s="137" t="str">
        <f>IF($DE$39+$DE$40&gt;0,$DE$39,"")</f>
        <v/>
      </c>
      <c r="AE11" s="139" t="s">
        <v>9</v>
      </c>
      <c r="AF11" s="127" t="str">
        <f>IF($DE$39+$DE$40&gt;0,$DE$40,"")</f>
        <v/>
      </c>
      <c r="AG11" s="137" t="str">
        <f>IF($DU$20+$DU$21&gt;0,$DU$20,"")</f>
        <v/>
      </c>
      <c r="AH11" s="126" t="s">
        <v>9</v>
      </c>
      <c r="AI11" s="127" t="str">
        <f>IF($DU$20+$DU$21&gt;0,$DU$21,"")</f>
        <v/>
      </c>
      <c r="AJ11" s="137" t="str">
        <f>IF($CO$29+$CO$30&gt;0,$CO$29,"")</f>
        <v/>
      </c>
      <c r="AK11" s="126" t="s">
        <v>9</v>
      </c>
      <c r="AL11" s="127" t="str">
        <f>IF($CO$29+$CO$30&gt;0,$CO$30,"")</f>
        <v/>
      </c>
      <c r="AM11" s="137" t="str">
        <f>IF($CG$48+$CG$49&gt;0,$CG$48,"")</f>
        <v/>
      </c>
      <c r="AN11" s="126" t="s">
        <v>9</v>
      </c>
      <c r="AO11" s="127" t="str">
        <f>IF($CG$48+$CG$49&gt;0,$CG$49,"")</f>
        <v/>
      </c>
      <c r="AP11" s="137" t="str">
        <f>IF($DU$42+$DU$43&gt;0,$DU$42,"")</f>
        <v/>
      </c>
      <c r="AQ11" s="126" t="s">
        <v>9</v>
      </c>
      <c r="AR11" s="127" t="str">
        <f>IF($DU$42+$DU$43&gt;0,$DU$43,"")</f>
        <v/>
      </c>
      <c r="AS11" s="137" t="str">
        <f>IF($EC$23+$EC$24&gt;0,$EC$23,"")</f>
        <v/>
      </c>
      <c r="AT11" s="126" t="s">
        <v>9</v>
      </c>
      <c r="AU11" s="127" t="str">
        <f>IF($EC$23+$EC$24&gt;0,$EC$24,"")</f>
        <v/>
      </c>
      <c r="AV11" s="137" t="str">
        <f>IF($CO$39+$CO$40&gt;0,$CO$39,"")</f>
        <v/>
      </c>
      <c r="AW11" s="126" t="s">
        <v>9</v>
      </c>
      <c r="AX11" s="127" t="str">
        <f>IF($CO$39+$CO$40&gt;0,$CO$40,"")</f>
        <v/>
      </c>
      <c r="AY11" s="137" t="str">
        <f>IF($DM$17+$DM$18&gt;0,$DM$17,"")</f>
        <v/>
      </c>
      <c r="AZ11" s="126" t="s">
        <v>9</v>
      </c>
      <c r="BA11" s="127" t="str">
        <f>IF($DM$17+$DM$18&gt;0,$DM$18,"")</f>
        <v/>
      </c>
      <c r="BB11" s="137" t="str">
        <f>IF($CW$29+$CW$30&gt;0,$CW$29,"")</f>
        <v/>
      </c>
      <c r="BC11" s="126" t="s">
        <v>9</v>
      </c>
      <c r="BD11" s="127" t="str">
        <f>IF($CW$29+$CW$30&gt;0,$CW$30,"")</f>
        <v/>
      </c>
      <c r="BE11" s="137" t="str">
        <f>IF($CW$45+$CW$46&gt;0,$CW$45,"")</f>
        <v/>
      </c>
      <c r="BF11" s="126" t="s">
        <v>9</v>
      </c>
      <c r="BG11" s="146" t="str">
        <f>IF($CW$45+$CW$46&gt;0,$CW$46,"")</f>
        <v/>
      </c>
      <c r="BH11" s="217">
        <f>SUM($BT$11:$BX$11,$BT$34:$BX$34,$CB$29:$CF$29,$CB$48:$CF$48,$CJ$29:$CN$29,$CJ$39:$CN$39,$CR$29:$CV$29,$CR$45:$CV$45,$CZ$12:$DD$12,$CZ$39:$DD$39,$DH$17:$DL$17,$DH$48:$DL$48,$DP$20:$DT$20,$DP$42:$DT$42,$DX$23:$EB$23)</f>
        <v>0</v>
      </c>
      <c r="BI11" s="162" t="s">
        <v>9</v>
      </c>
      <c r="BJ11" s="218">
        <f>SUM($BT$12:$BX$12,$BT$33:$BX$33,$CB$30:$CF$30,$CB$49:$CF$49,$CJ$30:$CN$30,$CJ$40:$CN$40,$CR$30:$CV$30,$CR$46:$CV$46,$CZ$11:$DD$11,$CZ$40:$DD$40,$DH$18:$DL$18,$DH$49:$DL$49,$DP$21:$DT$21,$DP$43:$DT$43,$DX$24:$EB$24)</f>
        <v>0</v>
      </c>
      <c r="BK11" s="191">
        <f t="shared" si="3"/>
        <v>0</v>
      </c>
      <c r="BL11" s="174" t="s">
        <v>9</v>
      </c>
      <c r="BM11" s="175">
        <f t="shared" si="4"/>
        <v>0</v>
      </c>
      <c r="BN11" s="181">
        <f t="shared" si="5"/>
        <v>0</v>
      </c>
      <c r="BO11" s="219" t="s">
        <v>9</v>
      </c>
      <c r="BP11" s="220">
        <f t="shared" si="6"/>
        <v>0</v>
      </c>
      <c r="BQ11" s="221">
        <f t="shared" si="7"/>
        <v>3</v>
      </c>
      <c r="BR11" s="315"/>
      <c r="BS11" s="165" t="str">
        <f>$L$30</f>
        <v>cc</v>
      </c>
      <c r="BT11" s="448"/>
      <c r="BU11" s="448"/>
      <c r="BV11" s="448"/>
      <c r="BW11" s="448"/>
      <c r="BX11" s="448"/>
      <c r="BY11" s="6">
        <f>IF(BT11&gt;BT12,1,0)+IF(BU11&gt;BU12,1,0)+IF(BV11&gt;BV12,1,0)+IF(BW11&gt;BW12,1,0)+IF(BX11&gt;BX12,1,0)</f>
        <v>0</v>
      </c>
      <c r="BZ11" s="343"/>
      <c r="CA11" s="165" t="str">
        <f>$L$40</f>
        <v>jj</v>
      </c>
      <c r="CB11" s="448"/>
      <c r="CC11" s="448"/>
      <c r="CD11" s="448"/>
      <c r="CE11" s="448"/>
      <c r="CF11" s="448"/>
      <c r="CG11" s="6">
        <f>IF(CB11&gt;CB12,1,0)+IF(CC11&gt;CC12,1,0)+IF(CD11&gt;CD12,1,0)+IF(CE11&gt;CE12,1,0)+IF(CF11&gt;CF12,1,0)</f>
        <v>0</v>
      </c>
      <c r="CH11" s="348"/>
      <c r="CI11" s="165" t="str">
        <f>$L$40</f>
        <v>jj</v>
      </c>
      <c r="CJ11" s="448"/>
      <c r="CK11" s="448"/>
      <c r="CL11" s="448"/>
      <c r="CM11" s="448"/>
      <c r="CN11" s="448"/>
      <c r="CO11" s="6">
        <f>IF(CJ11&gt;CJ12,1,0)+IF(CK11&gt;CK12,1,0)+IF(CL11&gt;CL12,1,0)+IF(CM11&gt;CM12,1,0)+IF(CN11&gt;CN12,1,0)</f>
        <v>0</v>
      </c>
      <c r="CP11" s="350"/>
      <c r="CQ11" s="165" t="str">
        <f>$L$27</f>
        <v>aa</v>
      </c>
      <c r="CR11" s="448"/>
      <c r="CS11" s="448"/>
      <c r="CT11" s="448"/>
      <c r="CU11" s="448"/>
      <c r="CV11" s="448"/>
      <c r="CW11" s="6">
        <f>IF(CR11&gt;CR12,1,0)+IF(CS11&gt;CS12,1,0)+IF(CT11&gt;CT12,1,0)+IF(CU11&gt;CU12,1,0)+IF(CV11&gt;CV12,1,0)</f>
        <v>0</v>
      </c>
      <c r="CX11" s="354"/>
      <c r="CY11" s="205" t="str">
        <f>$L$28</f>
        <v>bb</v>
      </c>
      <c r="CZ11" s="448"/>
      <c r="DA11" s="448"/>
      <c r="DB11" s="448"/>
      <c r="DC11" s="448"/>
      <c r="DD11" s="448"/>
      <c r="DE11" s="6">
        <f>IF(CZ11&gt;CZ12,1,0)+IF(DA11&gt;DA12,1,0)+IF(DB11&gt;DB12,1,0)+IF(DC11&gt;DC12,1,0)+IF(DD11&gt;DD12,1,0)</f>
        <v>0</v>
      </c>
      <c r="DF11" s="319"/>
      <c r="DG11" s="205" t="str">
        <f>$L$27</f>
        <v>aa</v>
      </c>
      <c r="DH11" s="448"/>
      <c r="DI11" s="448"/>
      <c r="DJ11" s="448"/>
      <c r="DK11" s="448"/>
      <c r="DL11" s="448"/>
      <c r="DM11" s="6">
        <f>IF(DH11&gt;DH12,1,0)+IF(DI11&gt;DI12,1,0)+IF(DJ11&gt;DJ12,1,0)+IF(DK11&gt;DK12,1,0)+IF(DL11&gt;DL12,1,0)</f>
        <v>0</v>
      </c>
      <c r="DN11" s="349"/>
      <c r="DO11" s="205" t="str">
        <f>$L$36</f>
        <v>gg</v>
      </c>
      <c r="DP11" s="448"/>
      <c r="DQ11" s="448"/>
      <c r="DR11" s="448"/>
      <c r="DS11" s="448"/>
      <c r="DT11" s="448"/>
      <c r="DU11" s="6">
        <f>IF(DP11&gt;DP12,1,0)+IF(DQ11&gt;DQ12,1,0)+IF(DR11&gt;DR12,1,0)+IF(DS11&gt;DS12,1,0)+IF(DT11&gt;DT12,1,0)</f>
        <v>0</v>
      </c>
      <c r="DV11" s="349"/>
      <c r="DW11" s="205" t="str">
        <f>$L$28</f>
        <v>bb</v>
      </c>
      <c r="DX11" s="448"/>
      <c r="DY11" s="448"/>
      <c r="DZ11" s="448"/>
      <c r="EA11" s="448"/>
      <c r="EB11" s="448"/>
      <c r="EC11" s="6">
        <f>IF(DX11&gt;DX12,1,0)+IF(DY11&gt;DY12,1,0)+IF(DZ11&gt;DZ12,1,0)+IF(EA11&gt;EA12,1,0)+IF(EB11&gt;EB12,1,0)</f>
        <v>0</v>
      </c>
      <c r="ED11" s="322"/>
    </row>
    <row r="12" spans="1:134" s="115" customFormat="1" ht="34.950000000000003" customHeight="1" thickBot="1" x14ac:dyDescent="0.3">
      <c r="A12" s="301"/>
      <c r="B12" s="206">
        <f t="shared" si="8"/>
        <v>2.0001120000000001</v>
      </c>
      <c r="C12" s="207">
        <f t="shared" si="0"/>
        <v>4</v>
      </c>
      <c r="D12" s="208" t="str">
        <f>$L$31</f>
        <v>dd</v>
      </c>
      <c r="E12" s="248">
        <f t="shared" si="9"/>
        <v>0</v>
      </c>
      <c r="F12" s="294">
        <f t="shared" si="10"/>
        <v>0</v>
      </c>
      <c r="G12" s="227">
        <f>SUM($BN$12-$BP$12)</f>
        <v>0</v>
      </c>
      <c r="H12" s="209">
        <f>SMALL($B$9:$B$24,4)</f>
        <v>2.0001120000000001</v>
      </c>
      <c r="I12" s="210">
        <f t="shared" si="1"/>
        <v>4</v>
      </c>
      <c r="J12" s="295" t="str">
        <f t="shared" si="2"/>
        <v>dd</v>
      </c>
      <c r="K12" s="117" t="str">
        <f>$L$31</f>
        <v>dd</v>
      </c>
      <c r="L12" s="125" t="str">
        <f>IF($DM$33+$DM$34&gt;0,$DM$34,"")</f>
        <v/>
      </c>
      <c r="M12" s="126" t="s">
        <v>9</v>
      </c>
      <c r="N12" s="127" t="str">
        <f>IF($DM$33+$DM$34&gt;0,$DM$33,"")</f>
        <v/>
      </c>
      <c r="O12" s="137" t="str">
        <f>IF($BY$36+$BY$37&gt;0,$BY$37,"")</f>
        <v/>
      </c>
      <c r="P12" s="126" t="s">
        <v>9</v>
      </c>
      <c r="Q12" s="127" t="str">
        <f>IF($BY$36+$BY$37&gt;0,$BY$36,"")</f>
        <v/>
      </c>
      <c r="R12" s="137" t="str">
        <f>IF($BY$11+$BY$12&gt;0,$BY$12,"")</f>
        <v/>
      </c>
      <c r="S12" s="126" t="s">
        <v>9</v>
      </c>
      <c r="T12" s="127" t="str">
        <f>IF($BY$11+$BY$12&gt;0,$BY$11,"")</f>
        <v/>
      </c>
      <c r="U12" s="194"/>
      <c r="V12" s="193"/>
      <c r="W12" s="196"/>
      <c r="X12" s="137" t="str">
        <f>IF($DU$45+$DU$46&gt;0,$DU$45,"")</f>
        <v/>
      </c>
      <c r="Y12" s="198" t="s">
        <v>9</v>
      </c>
      <c r="Z12" s="127" t="str">
        <f>IF($DU$45+$DU$46&gt;0,$DU$46,"")</f>
        <v/>
      </c>
      <c r="AA12" s="137" t="str">
        <f>IF($DE$14+$DE$15&gt;0,$DE$14,"")</f>
        <v/>
      </c>
      <c r="AB12" s="126" t="s">
        <v>9</v>
      </c>
      <c r="AC12" s="139" t="str">
        <f>IF($DE$14+$DE$15&gt;0,$DE$15,"")</f>
        <v/>
      </c>
      <c r="AD12" s="137" t="str">
        <f>IF($CW$23+$CW$24&gt;0,$CW$23,"")</f>
        <v/>
      </c>
      <c r="AE12" s="126" t="s">
        <v>9</v>
      </c>
      <c r="AF12" s="127" t="str">
        <f>IF($CW$23+$CW$24&gt;0,$CW$24,"")</f>
        <v/>
      </c>
      <c r="AG12" s="137" t="str">
        <f>IF($DE$42+$DE$43&gt;0,$DE$42,"")</f>
        <v/>
      </c>
      <c r="AH12" s="126" t="s">
        <v>9</v>
      </c>
      <c r="AI12" s="127" t="str">
        <f>IF($DE$42+$DE$43&gt;0,$DE$43,"")</f>
        <v/>
      </c>
      <c r="AJ12" s="137" t="str">
        <f>IF($CG$20+$CG$21&gt;0,$CG$20,"")</f>
        <v/>
      </c>
      <c r="AK12" s="126" t="s">
        <v>9</v>
      </c>
      <c r="AL12" s="127" t="str">
        <f>IF($CG$20+$CG$21&gt;0,$CG$21,"")</f>
        <v/>
      </c>
      <c r="AM12" s="137" t="str">
        <f>IF($CO$45+$CO$46&gt;0,$CO$45,"")</f>
        <v/>
      </c>
      <c r="AN12" s="126" t="s">
        <v>9</v>
      </c>
      <c r="AO12" s="127" t="str">
        <f>IF($CO$45+$CO$46&gt;0,$CO$46,"")</f>
        <v/>
      </c>
      <c r="AP12" s="137" t="str">
        <f>IF($DM$20+$DM$21&gt;0,$DM$20,"")</f>
        <v/>
      </c>
      <c r="AQ12" s="126" t="s">
        <v>9</v>
      </c>
      <c r="AR12" s="127" t="str">
        <f>IF($DM$20+$DM$21&gt;0,$DM$21,"")</f>
        <v/>
      </c>
      <c r="AS12" s="137" t="str">
        <f>IF($CG$51+$CG$52&gt;0,$CG$51,"")</f>
        <v/>
      </c>
      <c r="AT12" s="126" t="s">
        <v>9</v>
      </c>
      <c r="AU12" s="127" t="str">
        <f>IF($CG$51+$CG$52&gt;0,$CG$52,"")</f>
        <v/>
      </c>
      <c r="AV12" s="137" t="str">
        <f>IF($DU$23+$DU$24&gt;0,$DU$23,"")</f>
        <v/>
      </c>
      <c r="AW12" s="126" t="s">
        <v>9</v>
      </c>
      <c r="AX12" s="127" t="str">
        <f>IF($DU$23+$DU$24&gt;0,$DU$24,"")</f>
        <v/>
      </c>
      <c r="AY12" s="137" t="str">
        <f>IF($CO$14+$CO$15&gt;0,$CO$14,"")</f>
        <v/>
      </c>
      <c r="AZ12" s="126" t="s">
        <v>9</v>
      </c>
      <c r="BA12" s="127" t="str">
        <f>IF($CO$14+$CO$15&gt;0,$CO$15,"")</f>
        <v/>
      </c>
      <c r="BB12" s="137" t="str">
        <f>IF($CW$48+$CW$49&gt;0,$CW$48,"")</f>
        <v/>
      </c>
      <c r="BC12" s="126" t="s">
        <v>9</v>
      </c>
      <c r="BD12" s="127" t="str">
        <f>IF($CW$48+$CW$49&gt;0,$CW$49,"")</f>
        <v/>
      </c>
      <c r="BE12" s="137" t="str">
        <f>IF($EC$26+$EC$27&gt;0,$EC$26,"")</f>
        <v/>
      </c>
      <c r="BF12" s="126" t="s">
        <v>9</v>
      </c>
      <c r="BG12" s="146" t="str">
        <f>IF($EC$26+$EC$27&gt;0,$EC$27,"")</f>
        <v/>
      </c>
      <c r="BH12" s="217">
        <f>SUM($BT$12:$BX$12,$BT$37:$BX$37,$CB$20:$CF$20,$CB$51:$CF$51,$CJ$14:$CN$14,$CJ$45:$CN$45,$CR$23:$CV$23,$CR$48:$CV$48,$CZ$14:$DD$14,$CZ$42:$DD$42,$DH$20:$DL$20,$DH$34:$DL$34,$DP$23:$DT$23,$DP$45:$DT$45,$DX$26:$EB$26)</f>
        <v>0</v>
      </c>
      <c r="BI12" s="162" t="s">
        <v>9</v>
      </c>
      <c r="BJ12" s="218">
        <f>SUM($BT$11:$BX$11,$BT$36:$BX$36,$CB$21:$CF$21,$CB$52:$CF$52,$CJ$15:$CN$15,$CJ$46:$CN$46,$CR$24:$CV$24,$CR$49:$CV$49,$CZ$15:$DD$15,$CZ$43:$DD$43,$DH$21:$DL$21,$DH$33:$DL$33,$DP$24:$DT$24,$DP$46:$DT$46,$DX$27:$EB$27)</f>
        <v>0</v>
      </c>
      <c r="BK12" s="191">
        <f t="shared" si="3"/>
        <v>0</v>
      </c>
      <c r="BL12" s="174" t="s">
        <v>9</v>
      </c>
      <c r="BM12" s="175">
        <f t="shared" si="4"/>
        <v>0</v>
      </c>
      <c r="BN12" s="181">
        <f t="shared" si="5"/>
        <v>0</v>
      </c>
      <c r="BO12" s="219" t="s">
        <v>9</v>
      </c>
      <c r="BP12" s="220">
        <f t="shared" si="6"/>
        <v>0</v>
      </c>
      <c r="BQ12" s="221">
        <f t="shared" si="7"/>
        <v>4</v>
      </c>
      <c r="BR12" s="315"/>
      <c r="BS12" s="166" t="str">
        <f>$L$31</f>
        <v>dd</v>
      </c>
      <c r="BT12" s="449"/>
      <c r="BU12" s="449"/>
      <c r="BV12" s="449"/>
      <c r="BW12" s="449"/>
      <c r="BX12" s="449"/>
      <c r="BY12" s="238">
        <f>IF(BT12&gt;BT11,1,0)+IF(BU12&gt;BU11,1,0)+IF(BV12&gt;BV11,1,0)+IF(BW12&gt;BW11,1,0)+IF(BX12&gt;BX11,1,0)</f>
        <v>0</v>
      </c>
      <c r="BZ12" s="343"/>
      <c r="CA12" s="166" t="str">
        <f>$L$45</f>
        <v>mm</v>
      </c>
      <c r="CB12" s="449"/>
      <c r="CC12" s="449"/>
      <c r="CD12" s="449"/>
      <c r="CE12" s="449"/>
      <c r="CF12" s="449"/>
      <c r="CG12" s="238">
        <f>IF(CB12&gt;CB11,1,0)+IF(CC12&gt;CC11,1,0)+IF(CD12&gt;CD11,1,0)+IF(CE12&gt;CE11,1,0)+IF(CF12&gt;CF11,1,0)</f>
        <v>0</v>
      </c>
      <c r="CH12" s="348"/>
      <c r="CI12" s="166" t="str">
        <f>$L$48</f>
        <v>oo</v>
      </c>
      <c r="CJ12" s="449"/>
      <c r="CK12" s="449"/>
      <c r="CL12" s="449"/>
      <c r="CM12" s="449"/>
      <c r="CN12" s="449"/>
      <c r="CO12" s="238">
        <f>IF(CJ12&gt;CJ11,1,0)+IF(CK12&gt;CK11,1,0)+IF(CL12&gt;CL11,1,0)+IF(CM12&gt;CM11,1,0)+IF(CN12&gt;CN11,1,0)</f>
        <v>0</v>
      </c>
      <c r="CP12" s="350"/>
      <c r="CQ12" s="222" t="str">
        <f>$L$39</f>
        <v>ii</v>
      </c>
      <c r="CR12" s="449"/>
      <c r="CS12" s="449"/>
      <c r="CT12" s="449"/>
      <c r="CU12" s="449"/>
      <c r="CV12" s="449"/>
      <c r="CW12" s="238">
        <f>IF(CR12&gt;CR11,1,0)+IF(CS12&gt;CS11,1,0)+IF(CT12&gt;CT11,1,0)+IF(CU12&gt;CU11,1,0)+IF(CV12&gt;CV11,1,0)</f>
        <v>0</v>
      </c>
      <c r="CX12" s="354"/>
      <c r="CY12" s="216" t="str">
        <f>$L$30</f>
        <v>cc</v>
      </c>
      <c r="CZ12" s="449"/>
      <c r="DA12" s="449"/>
      <c r="DB12" s="449"/>
      <c r="DC12" s="449"/>
      <c r="DD12" s="449"/>
      <c r="DE12" s="238">
        <f>IF(CZ12&gt;CZ11,1,0)+IF(DA12&gt;DA11,1,0)+IF(DB12&gt;DB11,1,0)+IF(DC12&gt;DC11,1,0)+IF(DD12&gt;DD11,1,0)</f>
        <v>0</v>
      </c>
      <c r="DF12" s="319"/>
      <c r="DG12" s="216" t="str">
        <f>$L$45</f>
        <v>mm</v>
      </c>
      <c r="DH12" s="449"/>
      <c r="DI12" s="449"/>
      <c r="DJ12" s="449"/>
      <c r="DK12" s="449"/>
      <c r="DL12" s="449"/>
      <c r="DM12" s="238">
        <f>IF(DH12&gt;DH11,1,0)+IF(DI12&gt;DI11,1,0)+IF(DJ12&gt;DJ11,1,0)+IF(DK12&gt;DK11,1,0)+IF(DL12&gt;DL11,1,0)</f>
        <v>0</v>
      </c>
      <c r="DN12" s="349"/>
      <c r="DO12" s="216" t="str">
        <f>$L$46</f>
        <v>nn</v>
      </c>
      <c r="DP12" s="449"/>
      <c r="DQ12" s="449"/>
      <c r="DR12" s="449"/>
      <c r="DS12" s="449"/>
      <c r="DT12" s="449"/>
      <c r="DU12" s="238">
        <f>IF(DP12&gt;DP11,1,0)+IF(DQ12&gt;DQ11,1,0)+IF(DR12&gt;DR11,1,0)+IF(DS12&gt;DS11,1,0)+IF(DT12&gt;DT11,1,0)</f>
        <v>0</v>
      </c>
      <c r="DV12" s="349"/>
      <c r="DW12" s="216" t="str">
        <f>$L$42</f>
        <v>kk</v>
      </c>
      <c r="DX12" s="449"/>
      <c r="DY12" s="449"/>
      <c r="DZ12" s="449"/>
      <c r="EA12" s="449"/>
      <c r="EB12" s="449"/>
      <c r="EC12" s="238">
        <f>IF(DX12&gt;DX11,1,0)+IF(DY12&gt;DY11,1,0)+IF(DZ12&gt;DZ11,1,0)+IF(EA12&gt;EA11,1,0)+IF(EB12&gt;EB11,1,0)</f>
        <v>0</v>
      </c>
      <c r="ED12" s="322"/>
    </row>
    <row r="13" spans="1:134" s="115" customFormat="1" ht="34.950000000000003" customHeight="1" x14ac:dyDescent="0.25">
      <c r="A13" s="301"/>
      <c r="B13" s="206">
        <f t="shared" si="8"/>
        <v>2.0001130000000003</v>
      </c>
      <c r="C13" s="207">
        <f t="shared" si="0"/>
        <v>5</v>
      </c>
      <c r="D13" s="208" t="str">
        <f>$L$33</f>
        <v>ee</v>
      </c>
      <c r="E13" s="248">
        <f t="shared" si="9"/>
        <v>0</v>
      </c>
      <c r="F13" s="294">
        <f t="shared" si="10"/>
        <v>0</v>
      </c>
      <c r="G13" s="227">
        <f>SUM($BN$13-$BP$13)</f>
        <v>0</v>
      </c>
      <c r="H13" s="209">
        <f>SMALL($B$9:$B$24,5)</f>
        <v>2.0001130000000003</v>
      </c>
      <c r="I13" s="210">
        <f t="shared" si="1"/>
        <v>5</v>
      </c>
      <c r="J13" s="295" t="str">
        <f t="shared" si="2"/>
        <v>ee</v>
      </c>
      <c r="K13" s="117" t="str">
        <f>$L$33</f>
        <v>ee</v>
      </c>
      <c r="L13" s="125" t="str">
        <f>IF($DE$8+$DE$9&gt;0,$DE$9,"")</f>
        <v/>
      </c>
      <c r="M13" s="126" t="s">
        <v>9</v>
      </c>
      <c r="N13" s="127" t="str">
        <f>IF($DE$8+$DE$9&gt;0,$DE$8,"")</f>
        <v/>
      </c>
      <c r="O13" s="137" t="str">
        <f>IF($DE$36+$DE$37&gt;0,$DE$37,"")</f>
        <v/>
      </c>
      <c r="P13" s="126" t="s">
        <v>9</v>
      </c>
      <c r="Q13" s="127" t="str">
        <f>IF($DE$36+$DE$37&gt;0,$DE$36,"")</f>
        <v/>
      </c>
      <c r="R13" s="137" t="str">
        <f>IF($DM$48+$DM$49&gt;0,$DM$49,"")</f>
        <v/>
      </c>
      <c r="S13" s="126" t="s">
        <v>9</v>
      </c>
      <c r="T13" s="127" t="str">
        <f>IF($DM$48+$DM$49&gt;0,$DM$48,"")</f>
        <v/>
      </c>
      <c r="U13" s="137" t="str">
        <f>IF($DU$45+$DU$46&gt;0,$DU$46,"")</f>
        <v/>
      </c>
      <c r="V13" s="198" t="s">
        <v>9</v>
      </c>
      <c r="W13" s="127" t="str">
        <f>IF($DU$45+$DU$46&gt;0,$DU$45,"")</f>
        <v/>
      </c>
      <c r="X13" s="194"/>
      <c r="Y13" s="195"/>
      <c r="Z13" s="196"/>
      <c r="AA13" s="137" t="str">
        <f>IF($BY$14+$BY$15&gt;0,$BY$14,"")</f>
        <v/>
      </c>
      <c r="AB13" s="199" t="s">
        <v>9</v>
      </c>
      <c r="AC13" s="139" t="str">
        <f>IF($BY$14+$BY$15&gt;0,$BY$15,"")</f>
        <v/>
      </c>
      <c r="AD13" s="137" t="str">
        <f>IF($BY$39+$BY$40&gt;0,$BY$39,"")</f>
        <v/>
      </c>
      <c r="AE13" s="126" t="s">
        <v>9</v>
      </c>
      <c r="AF13" s="127" t="str">
        <f>IF($BY$39+$BY$40&gt;0,$BY$40,"")</f>
        <v/>
      </c>
      <c r="AG13" s="137" t="str">
        <f>IF($CW$39+$CW$40&gt;0,$CW$39,"")</f>
        <v/>
      </c>
      <c r="AH13" s="126" t="s">
        <v>9</v>
      </c>
      <c r="AI13" s="127" t="str">
        <f>IF($CW$39+$CW$40&gt;0,$CW$40,"")</f>
        <v/>
      </c>
      <c r="AJ13" s="137" t="str">
        <f>IF($EC$29+$EC$30&gt;0,$EC$29,"")</f>
        <v/>
      </c>
      <c r="AK13" s="126" t="s">
        <v>9</v>
      </c>
      <c r="AL13" s="127" t="str">
        <f>IF($EC$29+$EC$30&gt;0,$EC$30,"")</f>
        <v/>
      </c>
      <c r="AM13" s="137" t="str">
        <f>IF($DM$23+$DM$24&gt;0,$DM$23,"")</f>
        <v/>
      </c>
      <c r="AN13" s="126" t="s">
        <v>9</v>
      </c>
      <c r="AO13" s="127" t="str">
        <f>IF($DM$23+$DM$24&gt;0,$DM$24,"")</f>
        <v/>
      </c>
      <c r="AP13" s="137" t="str">
        <f>IF($CG$54+$CG$55&gt;0,$CG$54,"")</f>
        <v/>
      </c>
      <c r="AQ13" s="126" t="s">
        <v>9</v>
      </c>
      <c r="AR13" s="127" t="str">
        <f>IF($CG$54+$CG$55&gt;0,$CG$55,"")</f>
        <v/>
      </c>
      <c r="AS13" s="137" t="str">
        <f>IF($CG$23+$CG$24&gt;0,$CG$23,"")</f>
        <v/>
      </c>
      <c r="AT13" s="126" t="s">
        <v>9</v>
      </c>
      <c r="AU13" s="127" t="str">
        <f>IF($CG$23+$CG$24&gt;0,$CG$24,"")</f>
        <v/>
      </c>
      <c r="AV13" s="137" t="str">
        <f>IF($CW$17+$CW$18&gt;0,$CW$17,"")</f>
        <v/>
      </c>
      <c r="AW13" s="126" t="s">
        <v>9</v>
      </c>
      <c r="AX13" s="127" t="str">
        <f>IF($CW$17+$CW$18&gt;0,$CW$18,"")</f>
        <v/>
      </c>
      <c r="AY13" s="137" t="str">
        <f>IF($CO$42+$CO$43&gt;0,$CO$42,"")</f>
        <v/>
      </c>
      <c r="AZ13" s="126" t="s">
        <v>9</v>
      </c>
      <c r="BA13" s="127" t="str">
        <f>IF($CO$42+$CO$43&gt;0,$CO$43,"")</f>
        <v/>
      </c>
      <c r="BB13" s="137" t="str">
        <f>IF($DU$26+$DU$27&gt;0,$DU$26,"")</f>
        <v/>
      </c>
      <c r="BC13" s="126" t="s">
        <v>9</v>
      </c>
      <c r="BD13" s="127" t="str">
        <f>IF($DU$26+$DU$27&gt;0,$DU$27,"")</f>
        <v/>
      </c>
      <c r="BE13" s="137" t="str">
        <f>IF($CO$17+$CO$18&gt;0,$CO$17,"")</f>
        <v/>
      </c>
      <c r="BF13" s="126" t="s">
        <v>9</v>
      </c>
      <c r="BG13" s="146" t="str">
        <f>IF($CO$17+$CO$18&gt;0,$CO$18,"")</f>
        <v/>
      </c>
      <c r="BH13" s="217">
        <f>SUM($BT$14:$BX$14,$BT$39:$BX$39,$CB$23:$CF$23,$CB$54:$CF$54,$CJ$17:$CN$17,$CJ$42:$CN$42,$CR$17:$CV$17,$CR$39:$CV$39,$CZ$9:$DD$9,$CZ$37:$DD$37,$DH$23:$DL$23,$DH$49:$DL$49,$DP$26:$DT$26,$DP$46:$DT$46,$DX$29:$EB$29)</f>
        <v>0</v>
      </c>
      <c r="BI13" s="162" t="s">
        <v>9</v>
      </c>
      <c r="BJ13" s="218">
        <f>SUM($BT$15:$BX$15,$BT$40:$BX$40,$CB$24:$CF$24,$CB$55:$CF$55,$CJ$18:$CN$18,$CJ$43:$CN$43,$CR$18:$CV$18,$CR$40:$CV$40,$CZ$8:$DD$8,$CZ$36:$DD$36,$DH$24:$DL$24,$DH$48:$DL$48,$DP$27:$DT$27,$DP$45:$DT$45,$DX$30:$EB$30)</f>
        <v>0</v>
      </c>
      <c r="BK13" s="191">
        <f t="shared" si="3"/>
        <v>0</v>
      </c>
      <c r="BL13" s="174" t="s">
        <v>9</v>
      </c>
      <c r="BM13" s="175">
        <f t="shared" si="4"/>
        <v>0</v>
      </c>
      <c r="BN13" s="181">
        <f t="shared" si="5"/>
        <v>0</v>
      </c>
      <c r="BO13" s="219" t="s">
        <v>9</v>
      </c>
      <c r="BP13" s="220">
        <f t="shared" si="6"/>
        <v>0</v>
      </c>
      <c r="BQ13" s="221">
        <f t="shared" si="7"/>
        <v>5</v>
      </c>
      <c r="BR13" s="315"/>
      <c r="BS13" s="361"/>
      <c r="BT13" s="451"/>
      <c r="BU13" s="451"/>
      <c r="BV13" s="451"/>
      <c r="BW13" s="451"/>
      <c r="BX13" s="451"/>
      <c r="BY13" s="345"/>
      <c r="BZ13" s="345"/>
      <c r="CA13" s="345"/>
      <c r="CB13" s="345"/>
      <c r="CC13" s="345"/>
      <c r="CD13" s="345"/>
      <c r="CE13" s="345"/>
      <c r="CF13" s="345"/>
      <c r="CG13" s="345"/>
      <c r="CH13" s="345"/>
      <c r="CI13" s="345"/>
      <c r="CJ13" s="345"/>
      <c r="CK13" s="345"/>
      <c r="CL13" s="345"/>
      <c r="CM13" s="345"/>
      <c r="CN13" s="345"/>
      <c r="CO13" s="345"/>
      <c r="CP13" s="352"/>
      <c r="CQ13" s="352"/>
      <c r="CR13" s="352"/>
      <c r="CS13" s="352"/>
      <c r="CT13" s="352"/>
      <c r="CU13" s="352"/>
      <c r="CV13" s="352"/>
      <c r="CW13" s="352"/>
      <c r="CX13" s="352"/>
      <c r="CY13" s="352"/>
      <c r="CZ13" s="352"/>
      <c r="DA13" s="352"/>
      <c r="DB13" s="352"/>
      <c r="DC13" s="352"/>
      <c r="DD13" s="352"/>
      <c r="DE13" s="349"/>
      <c r="DF13" s="319"/>
      <c r="DG13" s="319"/>
      <c r="DH13" s="438"/>
      <c r="DI13" s="438"/>
      <c r="DJ13" s="438"/>
      <c r="DK13" s="438"/>
      <c r="DL13" s="438"/>
      <c r="DM13" s="349"/>
      <c r="DN13" s="349"/>
      <c r="DO13" s="319"/>
      <c r="DP13" s="438"/>
      <c r="DQ13" s="438"/>
      <c r="DR13" s="438"/>
      <c r="DS13" s="438"/>
      <c r="DT13" s="438"/>
      <c r="DU13" s="349"/>
      <c r="DV13" s="349"/>
      <c r="DW13" s="319"/>
      <c r="DX13" s="438"/>
      <c r="DY13" s="438"/>
      <c r="DZ13" s="438"/>
      <c r="EA13" s="438"/>
      <c r="EB13" s="438"/>
      <c r="EC13" s="349"/>
      <c r="ED13" s="322"/>
    </row>
    <row r="14" spans="1:134" s="115" customFormat="1" ht="34.950000000000003" customHeight="1" x14ac:dyDescent="0.25">
      <c r="A14" s="301"/>
      <c r="B14" s="206">
        <f t="shared" si="8"/>
        <v>2.0001140000000004</v>
      </c>
      <c r="C14" s="207">
        <f t="shared" si="0"/>
        <v>6</v>
      </c>
      <c r="D14" s="208" t="str">
        <f>$L$34</f>
        <v>ff</v>
      </c>
      <c r="E14" s="248">
        <f t="shared" si="9"/>
        <v>0</v>
      </c>
      <c r="F14" s="294">
        <f t="shared" si="10"/>
        <v>0</v>
      </c>
      <c r="G14" s="227">
        <f>SUM($BN$14-$BP$14)</f>
        <v>0</v>
      </c>
      <c r="H14" s="209">
        <f>SMALL($B$9:$B$24,6)</f>
        <v>2.0001140000000004</v>
      </c>
      <c r="I14" s="210">
        <f t="shared" si="1"/>
        <v>6</v>
      </c>
      <c r="J14" s="295" t="str">
        <f t="shared" si="2"/>
        <v>ff</v>
      </c>
      <c r="K14" s="117" t="str">
        <f>$L$34</f>
        <v>ff</v>
      </c>
      <c r="L14" s="125" t="str">
        <f>IF($DE$33+$DE$34&gt;0,$DE$34,"")</f>
        <v/>
      </c>
      <c r="M14" s="198" t="s">
        <v>9</v>
      </c>
      <c r="N14" s="127" t="str">
        <f>IF($DE$33+$DE$34&gt;0,$DE$33,"")</f>
        <v/>
      </c>
      <c r="O14" s="137" t="str">
        <f>IF($CO$23+$CO$24&gt;0,$CO$24,"")</f>
        <v/>
      </c>
      <c r="P14" s="198" t="s">
        <v>9</v>
      </c>
      <c r="Q14" s="127" t="str">
        <f>IF($CO$23+$CO$24&gt;0,$CO$23,"")</f>
        <v/>
      </c>
      <c r="R14" s="137" t="str">
        <f>IF($CG$29+$CG$30&gt;0,$CG$30,"")</f>
        <v/>
      </c>
      <c r="S14" s="198" t="s">
        <v>9</v>
      </c>
      <c r="T14" s="127" t="str">
        <f>IF($CG$29+$CG$30&gt;0,$CG$29,"")</f>
        <v/>
      </c>
      <c r="U14" s="137" t="str">
        <f>IF($DE$14+$DE$15&gt;0,$DE$15,"")</f>
        <v/>
      </c>
      <c r="V14" s="198" t="s">
        <v>9</v>
      </c>
      <c r="W14" s="127" t="str">
        <f>IF($DE$14+$DE$15&gt;0,$DE$14,"")</f>
        <v/>
      </c>
      <c r="X14" s="137" t="str">
        <f>IF($BY$14+$BY$15&gt;0,$BY$15,"")</f>
        <v/>
      </c>
      <c r="Y14" s="126" t="s">
        <v>9</v>
      </c>
      <c r="Z14" s="127" t="str">
        <f>IF($BY$14+$BY$15&gt;0,$BY$14,"")</f>
        <v/>
      </c>
      <c r="AA14" s="142"/>
      <c r="AB14" s="143"/>
      <c r="AC14" s="143"/>
      <c r="AD14" s="137" t="str">
        <f>IF($DM$29+$DM$30&gt;0,$DM$29,"")</f>
        <v/>
      </c>
      <c r="AE14" s="126" t="s">
        <v>9</v>
      </c>
      <c r="AF14" s="127" t="str">
        <f>IF($DM$29+$DM$30&gt;0,$DM$30,"")</f>
        <v/>
      </c>
      <c r="AG14" s="137" t="str">
        <f>IF($BY$42+$BY$43&gt;0,$BY$42,"")</f>
        <v/>
      </c>
      <c r="AH14" s="126" t="s">
        <v>9</v>
      </c>
      <c r="AI14" s="127" t="str">
        <f>IF($BY$42+$BY$43&gt;0,$BY$43,"")</f>
        <v/>
      </c>
      <c r="AJ14" s="137" t="str">
        <f>IF($CG$36+$CG$37&gt;0,$CG$36,"")</f>
        <v/>
      </c>
      <c r="AK14" s="126" t="s">
        <v>9</v>
      </c>
      <c r="AL14" s="127" t="str">
        <f>IF($CG$36+$CG$37&gt;0,$CG$37,"")</f>
        <v/>
      </c>
      <c r="AM14" s="137" t="str">
        <f>IF($CW$51+$CW$52&gt;0,$CW$51,"")</f>
        <v/>
      </c>
      <c r="AN14" s="126" t="s">
        <v>9</v>
      </c>
      <c r="AO14" s="127" t="str">
        <f>IF($CW$51+$CW$52&gt;0,$CW$52,"")</f>
        <v/>
      </c>
      <c r="AP14" s="137" t="str">
        <f>IF($DU$29+$DU$30&gt;0,$DU$29,"")</f>
        <v/>
      </c>
      <c r="AQ14" s="126" t="s">
        <v>9</v>
      </c>
      <c r="AR14" s="127" t="str">
        <f>IF($DU$29+$DU$30&gt;0,$DU$30,"")</f>
        <v/>
      </c>
      <c r="AS14" s="137" t="str">
        <f>IF($CO$48+$CO$49&gt;0,$CO$48,"")</f>
        <v/>
      </c>
      <c r="AT14" s="126" t="s">
        <v>9</v>
      </c>
      <c r="AU14" s="127" t="str">
        <f>IF($CO$48+$CO$49&gt;0,$CO$49,"")</f>
        <v/>
      </c>
      <c r="AV14" s="137" t="str">
        <f>IF($DU$51+$DU$52&gt;0,$DU$51,"")</f>
        <v/>
      </c>
      <c r="AW14" s="126" t="s">
        <v>9</v>
      </c>
      <c r="AX14" s="127" t="str">
        <f>IF($DU$51+$DU$52&gt;0,$DU$52,"")</f>
        <v/>
      </c>
      <c r="AY14" s="137" t="str">
        <f>IF($EC$20+$EC$21&gt;0,$EC$20,"")</f>
        <v/>
      </c>
      <c r="AZ14" s="126" t="s">
        <v>9</v>
      </c>
      <c r="BA14" s="127" t="str">
        <f>IF($EC$20+$EC$21&gt;0,$EC$21,"")</f>
        <v/>
      </c>
      <c r="BB14" s="137" t="str">
        <f>IF($DM$51+$DM$52&gt;0,$DM$51,"")</f>
        <v/>
      </c>
      <c r="BC14" s="126" t="s">
        <v>9</v>
      </c>
      <c r="BD14" s="127" t="str">
        <f>IF($DM$51+$DM$52&gt;0,$DM$52,"")</f>
        <v/>
      </c>
      <c r="BE14" s="137" t="str">
        <f>IF($CW$20+$CW$21&gt;0,$CW$20,"")</f>
        <v/>
      </c>
      <c r="BF14" s="126" t="s">
        <v>9</v>
      </c>
      <c r="BG14" s="146" t="str">
        <f>IF($CW$20+$CW$21&gt;0,$CW$21,"")</f>
        <v/>
      </c>
      <c r="BH14" s="217">
        <f>SUM($BT$15:$BX$15,$BT$42:$BX$42,$CB$30:$CF$30,$CB$36:$CF$36,$CJ$24:$CN$24,$CJ$48:$CN$48,$CR$20:$CV$20,$CR$51:$CV$51,$CZ$15:$DD$15,$CZ$34:$DD$34,$DH$29:$DL$29,$DH$51:$DL$51,$DP$29:$DT$29,$DP$51:$DT$51,$DX$20:$EB$20)</f>
        <v>0</v>
      </c>
      <c r="BI14" s="162" t="s">
        <v>9</v>
      </c>
      <c r="BJ14" s="218">
        <f>SUM($BT$14:$BX$14,$BT$43:$BX$43,$CB$29:$CF$29,$CB$37:$CF$37,$CJ$23:$CN$23,$CJ$49:$CN$49,$CR$21:$CV$21,$CR$52:$CV$52,$CZ$14:$DD$14,$CZ$33:$DD$33,$DH$30:$DL$30,$DH$52:$DL$52,$DP$30:$DT$30,$DP$52:$DT$52,$DX$21:$EB$21)</f>
        <v>0</v>
      </c>
      <c r="BK14" s="191">
        <f t="shared" si="3"/>
        <v>0</v>
      </c>
      <c r="BL14" s="174" t="s">
        <v>9</v>
      </c>
      <c r="BM14" s="175">
        <f t="shared" si="4"/>
        <v>0</v>
      </c>
      <c r="BN14" s="181">
        <f t="shared" si="5"/>
        <v>0</v>
      </c>
      <c r="BO14" s="219" t="s">
        <v>9</v>
      </c>
      <c r="BP14" s="220">
        <f t="shared" si="6"/>
        <v>0</v>
      </c>
      <c r="BQ14" s="221">
        <f t="shared" si="7"/>
        <v>6</v>
      </c>
      <c r="BR14" s="315"/>
      <c r="BS14" s="165" t="str">
        <f>$L$33</f>
        <v>ee</v>
      </c>
      <c r="BT14" s="448"/>
      <c r="BU14" s="448"/>
      <c r="BV14" s="448"/>
      <c r="BW14" s="448"/>
      <c r="BX14" s="448"/>
      <c r="BY14" s="6">
        <f>IF(BT14&gt;BT15,1,0)+IF(BU14&gt;BU15,1,0)+IF(BV14&gt;BV15,1,0)+IF(BW14&gt;BW15,1,0)+IF(BX14&gt;BX15,1,0)</f>
        <v>0</v>
      </c>
      <c r="BZ14" s="343"/>
      <c r="CA14" s="165" t="str">
        <f>$L$42</f>
        <v>kk</v>
      </c>
      <c r="CB14" s="448"/>
      <c r="CC14" s="448"/>
      <c r="CD14" s="448"/>
      <c r="CE14" s="448"/>
      <c r="CF14" s="448"/>
      <c r="CG14" s="6">
        <f>IF(CB14&gt;CB15,1,0)+IF(CC14&gt;CC15,1,0)+IF(CD14&gt;CD15,1,0)+IF(CE14&gt;CE15,1,0)+IF(CF14&gt;CF15,1,0)</f>
        <v>0</v>
      </c>
      <c r="CH14" s="348"/>
      <c r="CI14" s="165" t="str">
        <f>$L$31</f>
        <v>dd</v>
      </c>
      <c r="CJ14" s="448"/>
      <c r="CK14" s="448"/>
      <c r="CL14" s="448"/>
      <c r="CM14" s="448"/>
      <c r="CN14" s="448"/>
      <c r="CO14" s="6">
        <f>IF(CJ14&gt;CJ15,1,0)+IF(CK14&gt;CK15,1,0)+IF(CL14&gt;CL15,1,0)+IF(CM14&gt;CM15,1,0)+IF(CN14&gt;CN15,1,0)</f>
        <v>0</v>
      </c>
      <c r="CP14" s="350"/>
      <c r="CQ14" s="167" t="str">
        <f>$L$37</f>
        <v>hh</v>
      </c>
      <c r="CR14" s="448"/>
      <c r="CS14" s="448"/>
      <c r="CT14" s="448"/>
      <c r="CU14" s="448"/>
      <c r="CV14" s="448"/>
      <c r="CW14" s="6">
        <f>IF(CR14&gt;CR15,1,0)+IF(CS14&gt;CS15,1,0)+IF(CT14&gt;CT15,1,0)+IF(CU14&gt;CU15,1,0)+IF(CV14&gt;CV15,1,0)</f>
        <v>0</v>
      </c>
      <c r="CX14" s="354"/>
      <c r="CY14" s="205" t="str">
        <f>$L$31</f>
        <v>dd</v>
      </c>
      <c r="CZ14" s="448"/>
      <c r="DA14" s="448"/>
      <c r="DB14" s="448"/>
      <c r="DC14" s="448"/>
      <c r="DD14" s="448"/>
      <c r="DE14" s="6">
        <f>IF(CZ14&gt;CZ15,1,0)+IF(DA14&gt;DA15,1,0)+IF(DB14&gt;DB15,1,0)+IF(DC14&gt;DC15,1,0)+IF(DD14&gt;DD15,1,0)</f>
        <v>0</v>
      </c>
      <c r="DF14" s="319"/>
      <c r="DG14" s="205" t="str">
        <f>$L$28</f>
        <v>bb</v>
      </c>
      <c r="DH14" s="448"/>
      <c r="DI14" s="448"/>
      <c r="DJ14" s="448"/>
      <c r="DK14" s="448"/>
      <c r="DL14" s="448"/>
      <c r="DM14" s="6">
        <f>IF(DH14&gt;DH15,1,0)+IF(DI14&gt;DI15,1,0)+IF(DJ14&gt;DJ15,1,0)+IF(DK14&gt;DK15,1,0)+IF(DL14&gt;DL15,1,0)</f>
        <v>0</v>
      </c>
      <c r="DN14" s="349"/>
      <c r="DO14" s="205" t="str">
        <f>$L$39</f>
        <v>ii</v>
      </c>
      <c r="DP14" s="448"/>
      <c r="DQ14" s="448"/>
      <c r="DR14" s="448"/>
      <c r="DS14" s="448"/>
      <c r="DT14" s="448"/>
      <c r="DU14" s="6">
        <f>IF(DP14&gt;DP15,1,0)+IF(DQ14&gt;DQ15,1,0)+IF(DR14&gt;DR15,1,0)+IF(DS14&gt;DS15,1,0)+IF(DT14&gt;DT15,1,0)</f>
        <v>0</v>
      </c>
      <c r="DV14" s="349"/>
      <c r="DW14" s="205" t="str">
        <f>$L$37</f>
        <v>hh</v>
      </c>
      <c r="DX14" s="448"/>
      <c r="DY14" s="448"/>
      <c r="DZ14" s="448"/>
      <c r="EA14" s="448"/>
      <c r="EB14" s="448"/>
      <c r="EC14" s="6">
        <f>IF(DX14&gt;DX15,1,0)+IF(DY14&gt;DY15,1,0)+IF(DZ14&gt;DZ15,1,0)+IF(EA14&gt;EA15,1,0)+IF(EB14&gt;EB15,1,0)</f>
        <v>0</v>
      </c>
      <c r="ED14" s="322"/>
    </row>
    <row r="15" spans="1:134" s="115" customFormat="1" ht="34.950000000000003" customHeight="1" thickBot="1" x14ac:dyDescent="0.3">
      <c r="A15" s="301"/>
      <c r="B15" s="206">
        <f t="shared" si="8"/>
        <v>2.0001150000000001</v>
      </c>
      <c r="C15" s="207">
        <f t="shared" si="0"/>
        <v>7</v>
      </c>
      <c r="D15" s="208" t="str">
        <f>$L$36</f>
        <v>gg</v>
      </c>
      <c r="E15" s="248">
        <f t="shared" si="9"/>
        <v>0</v>
      </c>
      <c r="F15" s="294">
        <f t="shared" si="10"/>
        <v>0</v>
      </c>
      <c r="G15" s="227">
        <f>SUM($BN$15-$BP$15)</f>
        <v>0</v>
      </c>
      <c r="H15" s="209">
        <f>SMALL($B$9:$B$24,7)</f>
        <v>2.0001150000000001</v>
      </c>
      <c r="I15" s="210">
        <f t="shared" si="1"/>
        <v>7</v>
      </c>
      <c r="J15" s="295" t="str">
        <f t="shared" si="2"/>
        <v>gg</v>
      </c>
      <c r="K15" s="117" t="str">
        <f>$L$36</f>
        <v>gg</v>
      </c>
      <c r="L15" s="125" t="str">
        <f>IF($CO$26+$CO$27&gt;0,$CO$27,"")</f>
        <v/>
      </c>
      <c r="M15" s="126" t="s">
        <v>9</v>
      </c>
      <c r="N15" s="127" t="str">
        <f>IF($CO$26+$CO$27&gt;0,$CO$26,"")</f>
        <v/>
      </c>
      <c r="O15" s="137" t="str">
        <f>IF($CG$26+$CG$27&gt;0,$CG$27,"")</f>
        <v/>
      </c>
      <c r="P15" s="126" t="s">
        <v>9</v>
      </c>
      <c r="Q15" s="127" t="str">
        <f>IF($CG$26+$CG$27&gt;0,$CG$26,"")</f>
        <v/>
      </c>
      <c r="R15" s="137" t="str">
        <f>IF($DE$39+$DE$40&gt;0,$DE$40,"")</f>
        <v/>
      </c>
      <c r="S15" s="126" t="s">
        <v>9</v>
      </c>
      <c r="T15" s="127" t="str">
        <f>IF($DE$39+$DE$40&gt;0,$DE$39,"")</f>
        <v/>
      </c>
      <c r="U15" s="137" t="str">
        <f>IF($CW$23+$CW$24&gt;0,$CW$24,"")</f>
        <v/>
      </c>
      <c r="V15" s="198" t="s">
        <v>9</v>
      </c>
      <c r="W15" s="127" t="str">
        <f>IF($CW$23+$CW$24&gt;0,$CW$23,"")</f>
        <v/>
      </c>
      <c r="X15" s="137" t="str">
        <f>IF($BY$39+$BY$40&gt;0,$BY$40,"")</f>
        <v/>
      </c>
      <c r="Y15" s="126" t="s">
        <v>9</v>
      </c>
      <c r="Z15" s="127" t="str">
        <f>IF($BY$39+$BY$40&gt;0,$BY$39,"")</f>
        <v/>
      </c>
      <c r="AA15" s="137" t="str">
        <f>IF($DM$29+$DM$30&gt;0,$DM$30,"")</f>
        <v/>
      </c>
      <c r="AB15" s="139" t="s">
        <v>9</v>
      </c>
      <c r="AC15" s="139" t="str">
        <f>IF($DM$29+$DM$30&gt;0,$DM$29,"")</f>
        <v/>
      </c>
      <c r="AD15" s="134"/>
      <c r="AE15" s="135"/>
      <c r="AF15" s="136"/>
      <c r="AG15" s="137" t="str">
        <f>IF($BY$17+$BY$18&gt;0,$BY$17,"")</f>
        <v/>
      </c>
      <c r="AH15" s="126" t="s">
        <v>9</v>
      </c>
      <c r="AI15" s="127" t="str">
        <f>IF($BY$17+$BY$18&gt;0,$BY$18,"")</f>
        <v/>
      </c>
      <c r="AJ15" s="137" t="str">
        <f>IF($DE$17+$DE$18&gt;0,$DE$17,"")</f>
        <v/>
      </c>
      <c r="AK15" s="126" t="s">
        <v>9</v>
      </c>
      <c r="AL15" s="127" t="str">
        <f>IF($DE$17+$DE$18&gt;0,$DE$18,"")</f>
        <v/>
      </c>
      <c r="AM15" s="137" t="str">
        <f>IF($DM$45+$DM$46&gt;0,$DM$45,"")</f>
        <v/>
      </c>
      <c r="AN15" s="126" t="s">
        <v>9</v>
      </c>
      <c r="AO15" s="127" t="str">
        <f>IF($DM$45+$DM$46&gt;0,$DM$46,"")</f>
        <v/>
      </c>
      <c r="AP15" s="137" t="str">
        <f>IF($CO$51+$CO$52&gt;0,$CO$51,"")</f>
        <v/>
      </c>
      <c r="AQ15" s="126" t="s">
        <v>9</v>
      </c>
      <c r="AR15" s="127" t="str">
        <f>IF($CO$51+$CO$52&gt;0,$CO$52,"")</f>
        <v/>
      </c>
      <c r="AS15" s="137" t="str">
        <f>IF($DU$54+$DU$55&gt;0,$DU$54,"")</f>
        <v/>
      </c>
      <c r="AT15" s="126" t="s">
        <v>9</v>
      </c>
      <c r="AU15" s="127" t="str">
        <f>IF($DU$54+$DU$55&gt;0,$DU$55,"")</f>
        <v/>
      </c>
      <c r="AV15" s="137" t="str">
        <f>IF($CW$33+$CW$34&gt;0,$CW$33,"")</f>
        <v/>
      </c>
      <c r="AW15" s="126" t="s">
        <v>9</v>
      </c>
      <c r="AX15" s="127" t="str">
        <f>IF($CW$33+$CW$34&gt;0,$CW$34,"")</f>
        <v/>
      </c>
      <c r="AY15" s="137" t="str">
        <f>IF($DU$11+$DU$12&gt;0,$DU$11,"")</f>
        <v/>
      </c>
      <c r="AZ15" s="126" t="s">
        <v>9</v>
      </c>
      <c r="BA15" s="127" t="str">
        <f>IF($DU$11+$DU$12&gt;0,$DU$12,"")</f>
        <v/>
      </c>
      <c r="BB15" s="137" t="str">
        <f>IF($EC$17+$EC$18&gt;0,$EC$17,"")</f>
        <v/>
      </c>
      <c r="BC15" s="126" t="s">
        <v>9</v>
      </c>
      <c r="BD15" s="127" t="str">
        <f>IF($EC$17+$EC$18&gt;0,$EC$18,"")</f>
        <v/>
      </c>
      <c r="BE15" s="137" t="str">
        <f>IF($CG$33+$CG$34&gt;0,$CG$33,"")</f>
        <v/>
      </c>
      <c r="BF15" s="126" t="s">
        <v>9</v>
      </c>
      <c r="BG15" s="146" t="str">
        <f>IF($CG$33+$CG$34&gt;0,$CG$34,"")</f>
        <v/>
      </c>
      <c r="BH15" s="217">
        <f>SUM($BT$17:$BX$17,$BT$40:$BX$40,$CB$27:$CF$27,$CB$33:$CF$33,$CJ$27:$CN$27,$CJ$51:$CN$51,$CR$24:$CV$24,$CR$33:$CV$33,$CZ$17:$DD$17,$CZ$30:$DD$40,$DH$30:$DL$30,$DH$45:$DL$45,$DP$11:$DT$11,$DP$54:$DT$54,$DX$17:$EB$17)</f>
        <v>0</v>
      </c>
      <c r="BI15" s="162" t="s">
        <v>9</v>
      </c>
      <c r="BJ15" s="218">
        <f>SUM($BT$18:$BX$18,$BT$39:$BX$39,$CB$26:$CF$26,$CB$34:$CF$34,$CJ$26:$CN$26,$CJ$52:$CN$52,$CR$23:$CV$23,$CR$34:$CV$34,$CZ$18:$DD$18,$CZ$39:$DD$39,$DH$29:$DL$29,$DH$46:$DL$46,$DP$12:$DT$12,$DP$55:$DT$55,$DX$18:$EB$18)</f>
        <v>0</v>
      </c>
      <c r="BK15" s="191">
        <f t="shared" si="3"/>
        <v>0</v>
      </c>
      <c r="BL15" s="174" t="s">
        <v>9</v>
      </c>
      <c r="BM15" s="175">
        <f t="shared" si="4"/>
        <v>0</v>
      </c>
      <c r="BN15" s="181">
        <f t="shared" si="5"/>
        <v>0</v>
      </c>
      <c r="BO15" s="219" t="s">
        <v>9</v>
      </c>
      <c r="BP15" s="220">
        <f t="shared" si="6"/>
        <v>0</v>
      </c>
      <c r="BQ15" s="221">
        <f t="shared" si="7"/>
        <v>7</v>
      </c>
      <c r="BR15" s="315"/>
      <c r="BS15" s="166" t="str">
        <f>$L$34</f>
        <v>ff</v>
      </c>
      <c r="BT15" s="449"/>
      <c r="BU15" s="449"/>
      <c r="BV15" s="449"/>
      <c r="BW15" s="449"/>
      <c r="BX15" s="449"/>
      <c r="BY15" s="238">
        <f>IF(BT15&gt;BT14,1,0)+IF(BU15&gt;BU14,1,0)+IF(BV15&gt;BV14,1,0)+IF(BW15&gt;BW14,1,0)+IF(BX15&gt;BX14,1,0)</f>
        <v>0</v>
      </c>
      <c r="BZ15" s="343"/>
      <c r="CA15" s="166" t="str">
        <f>$L$48</f>
        <v>oo</v>
      </c>
      <c r="CB15" s="449"/>
      <c r="CC15" s="449"/>
      <c r="CD15" s="449"/>
      <c r="CE15" s="449"/>
      <c r="CF15" s="449"/>
      <c r="CG15" s="238">
        <f>IF(CB15&gt;CB14,1,0)+IF(CC15&gt;CC14,1,0)+IF(CD15&gt;CD14,1,0)+IF(CE15&gt;CE14,1,0)+IF(CF15&gt;CF14,1,0)</f>
        <v>0</v>
      </c>
      <c r="CH15" s="348"/>
      <c r="CI15" s="222" t="str">
        <f>$L$46</f>
        <v>nn</v>
      </c>
      <c r="CJ15" s="449"/>
      <c r="CK15" s="449"/>
      <c r="CL15" s="449"/>
      <c r="CM15" s="449"/>
      <c r="CN15" s="449"/>
      <c r="CO15" s="238">
        <f>IF(CJ15&gt;CJ14,1,0)+IF(CK15&gt;CK14,1,0)+IF(CL15&gt;CL14,1,0)+IF(CM15&gt;CM14,1,0)+IF(CN15&gt;CN14,1,0)</f>
        <v>0</v>
      </c>
      <c r="CP15" s="350"/>
      <c r="CQ15" s="166" t="str">
        <f>$L$43</f>
        <v>ll</v>
      </c>
      <c r="CR15" s="449"/>
      <c r="CS15" s="449"/>
      <c r="CT15" s="449"/>
      <c r="CU15" s="449"/>
      <c r="CV15" s="449"/>
      <c r="CW15" s="238">
        <f>IF(CR15&gt;CR14,1,0)+IF(CS15&gt;CS14,1,0)+IF(CT15&gt;CT14,1,0)+IF(CU15&gt;CU14,1,0)+IF(CV15&gt;CV14,1,0)</f>
        <v>0</v>
      </c>
      <c r="CX15" s="354"/>
      <c r="CY15" s="216" t="str">
        <f>$L$34</f>
        <v>ff</v>
      </c>
      <c r="CZ15" s="449"/>
      <c r="DA15" s="449"/>
      <c r="DB15" s="449"/>
      <c r="DC15" s="449"/>
      <c r="DD15" s="449"/>
      <c r="DE15" s="238">
        <f>IF(CZ15&gt;CZ14,1,0)+IF(DA15&gt;DA14,1,0)+IF(DB15&gt;DB14,1,0)+IF(DC15&gt;DC14,1,0)+IF(DD15&gt;DD14,1,0)</f>
        <v>0</v>
      </c>
      <c r="DF15" s="319"/>
      <c r="DG15" s="216" t="str">
        <f>$L$48</f>
        <v>oo</v>
      </c>
      <c r="DH15" s="449"/>
      <c r="DI15" s="449"/>
      <c r="DJ15" s="449"/>
      <c r="DK15" s="449"/>
      <c r="DL15" s="449"/>
      <c r="DM15" s="238">
        <f>IF(DH15&gt;DH14,1,0)+IF(DI15&gt;DI14,1,0)+IF(DJ15&gt;DJ14,1,0)+IF(DK15&gt;DK14,1,0)+IF(DL15&gt;DL14,1,0)</f>
        <v>0</v>
      </c>
      <c r="DN15" s="349"/>
      <c r="DO15" s="216" t="str">
        <f>$L$49</f>
        <v>pp</v>
      </c>
      <c r="DP15" s="449"/>
      <c r="DQ15" s="449"/>
      <c r="DR15" s="449"/>
      <c r="DS15" s="449"/>
      <c r="DT15" s="449"/>
      <c r="DU15" s="238">
        <f>IF(DP15&gt;DP14,1,0)+IF(DQ15&gt;DQ14,1,0)+IF(DR15&gt;DR14,1,0)+IF(DS15&gt;DS14,1,0)+IF(DT15&gt;DT14,1,0)</f>
        <v>0</v>
      </c>
      <c r="DV15" s="349"/>
      <c r="DW15" s="216" t="str">
        <f>$L$45</f>
        <v>mm</v>
      </c>
      <c r="DX15" s="449"/>
      <c r="DY15" s="449"/>
      <c r="DZ15" s="449"/>
      <c r="EA15" s="449"/>
      <c r="EB15" s="449"/>
      <c r="EC15" s="238">
        <f>IF(DX15&gt;DX14,1,0)+IF(DY15&gt;DY14,1,0)+IF(DZ15&gt;DZ14,1,0)+IF(EA15&gt;EA14,1,0)+IF(EB15&gt;EB14,1,0)</f>
        <v>0</v>
      </c>
      <c r="ED15" s="322"/>
    </row>
    <row r="16" spans="1:134" s="115" customFormat="1" ht="34.950000000000003" customHeight="1" x14ac:dyDescent="0.25">
      <c r="A16" s="301"/>
      <c r="B16" s="206">
        <f t="shared" si="8"/>
        <v>2.0001160000000002</v>
      </c>
      <c r="C16" s="207">
        <f t="shared" si="0"/>
        <v>8</v>
      </c>
      <c r="D16" s="223" t="str">
        <f>$L$37</f>
        <v>hh</v>
      </c>
      <c r="E16" s="248">
        <f t="shared" si="9"/>
        <v>0</v>
      </c>
      <c r="F16" s="294">
        <f t="shared" si="10"/>
        <v>0</v>
      </c>
      <c r="G16" s="227">
        <f>SUM($BN$16-$BP$16)</f>
        <v>0</v>
      </c>
      <c r="H16" s="209">
        <f>SMALL($B$9:$B$24,8)</f>
        <v>2.0001160000000002</v>
      </c>
      <c r="I16" s="210">
        <f t="shared" si="1"/>
        <v>8</v>
      </c>
      <c r="J16" s="295" t="str">
        <f t="shared" si="2"/>
        <v>hh</v>
      </c>
      <c r="K16" s="117" t="str">
        <f>$L$37</f>
        <v>hh</v>
      </c>
      <c r="L16" s="125" t="str">
        <f>IF($DU$48+$DU$49&gt;0,$DU$49,"")</f>
        <v/>
      </c>
      <c r="M16" s="126" t="s">
        <v>9</v>
      </c>
      <c r="N16" s="127" t="str">
        <f>IF($DU$48+$DU$49&gt;0,$DU$48,"")</f>
        <v/>
      </c>
      <c r="O16" s="137" t="str">
        <f>IF($DM$54+$DM$55&gt;0,$DM$55,"")</f>
        <v/>
      </c>
      <c r="P16" s="126" t="s">
        <v>9</v>
      </c>
      <c r="Q16" s="127" t="str">
        <f>IF($DM$54+$DM$55&gt;0,$DM$54,"")</f>
        <v/>
      </c>
      <c r="R16" s="137" t="str">
        <f>IF($DU$20+$DU$21&gt;0,$DU$21,"")</f>
        <v/>
      </c>
      <c r="S16" s="126" t="s">
        <v>9</v>
      </c>
      <c r="T16" s="127" t="str">
        <f>IF($DU$20+$DU$21&gt;0,$DU$20,"")</f>
        <v/>
      </c>
      <c r="U16" s="137" t="str">
        <f>IF($DE$42+$DE$43&gt;0,$DE$43,"")</f>
        <v/>
      </c>
      <c r="V16" s="198" t="s">
        <v>9</v>
      </c>
      <c r="W16" s="127" t="str">
        <f>IF($DE$42+$DE$43&gt;0,$DE$42,"")</f>
        <v/>
      </c>
      <c r="X16" s="137" t="str">
        <f>IF($CW$39+$CW$40&gt;0,$CW$40,"")</f>
        <v/>
      </c>
      <c r="Y16" s="139" t="s">
        <v>9</v>
      </c>
      <c r="Z16" s="127" t="str">
        <f>IF($CW$39+$CW$40&gt;0,$CW$39,"")</f>
        <v/>
      </c>
      <c r="AA16" s="137" t="str">
        <f>IF($BY$42+$BY$43&gt;0,$BY$43,"")</f>
        <v/>
      </c>
      <c r="AB16" s="139" t="s">
        <v>9</v>
      </c>
      <c r="AC16" s="139" t="str">
        <f>IF($BY$42+$BY$43&gt;0,$BY$42,"")</f>
        <v/>
      </c>
      <c r="AD16" s="137" t="str">
        <f>IF($BY$17+$BY$18&gt;0,$BY$18,"")</f>
        <v/>
      </c>
      <c r="AE16" s="139" t="s">
        <v>9</v>
      </c>
      <c r="AF16" s="127" t="str">
        <f>IF($BY$17+$BY$18&gt;0,$BY$17,"")</f>
        <v/>
      </c>
      <c r="AG16" s="134"/>
      <c r="AH16" s="135"/>
      <c r="AI16" s="136"/>
      <c r="AJ16" s="137" t="str">
        <f>IF($DM$26+$DM$27&gt;0,$DM$26,"")</f>
        <v/>
      </c>
      <c r="AK16" s="126" t="s">
        <v>9</v>
      </c>
      <c r="AL16" s="127" t="str">
        <f>IF($DM$26+$DM$27&gt;0,$DM$27,"")</f>
        <v/>
      </c>
      <c r="AM16" s="137" t="str">
        <f>IF($DE$20+$DE$21&gt;0,$DE$20,"")</f>
        <v/>
      </c>
      <c r="AN16" s="126" t="s">
        <v>9</v>
      </c>
      <c r="AO16" s="127" t="str">
        <f>IF($DE$20+$DE$21&gt;0,$DE$21,"")</f>
        <v/>
      </c>
      <c r="AP16" s="137" t="str">
        <f>IF($CO$20+$CO$21&gt;0,$CO$20,"")</f>
        <v/>
      </c>
      <c r="AQ16" s="126" t="s">
        <v>9</v>
      </c>
      <c r="AR16" s="127" t="str">
        <f>IF($CO$20+$CO$21&gt;0,$CO$21,"")</f>
        <v/>
      </c>
      <c r="AS16" s="137" t="str">
        <f>IF($CW$14+$CW$15&gt;0,$CW$14,"")</f>
        <v/>
      </c>
      <c r="AT16" s="126" t="s">
        <v>9</v>
      </c>
      <c r="AU16" s="127" t="str">
        <f>IF($CW$14+$CW$15&gt;0,$CW$15,"")</f>
        <v/>
      </c>
      <c r="AV16" s="137" t="str">
        <f>IF($EC$14+$EC$15&gt;0,$EC$14,"")</f>
        <v/>
      </c>
      <c r="AW16" s="126" t="s">
        <v>9</v>
      </c>
      <c r="AX16" s="127" t="str">
        <f>IF($EC$14+$EC$15&gt;0,$EC$15,"")</f>
        <v/>
      </c>
      <c r="AY16" s="137" t="str">
        <f>IF($CG$17+$CG$18&gt;0,$CG$17,"")</f>
        <v/>
      </c>
      <c r="AZ16" s="126" t="s">
        <v>9</v>
      </c>
      <c r="BA16" s="127" t="str">
        <f>IF($CG$17+$CG$18&gt;0,$CG$18,"")</f>
        <v/>
      </c>
      <c r="BB16" s="137" t="str">
        <f>IF($CG$39+$CG$40&gt;0,$CG$39,"")</f>
        <v/>
      </c>
      <c r="BC16" s="126" t="s">
        <v>9</v>
      </c>
      <c r="BD16" s="127" t="str">
        <f>IF($CG$39+$CG$40&gt;0,$CG$40,"")</f>
        <v/>
      </c>
      <c r="BE16" s="137" t="str">
        <f>IF($CO$54+$CO$55&gt;0,$CO$54,"")</f>
        <v/>
      </c>
      <c r="BF16" s="126" t="s">
        <v>9</v>
      </c>
      <c r="BG16" s="146" t="str">
        <f>IF($CO$54+$CO$55&gt;0,$CO$55,"")</f>
        <v/>
      </c>
      <c r="BH16" s="217">
        <f>SUM($BT$18:$BX$18,$BT$43:$BX$43,$CB$17:$CF$17,$CB$39:$CF$39,$CJ$20:$CN$20,$CJ$54:$CN$54,$CR$14:$CV$14,$CR$40:$CV$40,$CZ$20:$DD$20,$CZ$43:$DD$43,$DH$26:$DL$26,$DH$55:$DL$55,$DP$21:$DT$21,$DP$49:$DT$49,$DX$14:$EB$14)</f>
        <v>0</v>
      </c>
      <c r="BI16" s="162" t="s">
        <v>9</v>
      </c>
      <c r="BJ16" s="218">
        <f>SUM($BT$17:$BX$17,$BT$42:$BX$42,$CB$18:$CF$18,$CB$40:$CF$40,$CJ$21:$CN$21,$CJ$55:$CN$55,$CR$15:$CV$15,$CR$39:$CV$39,$CZ$21:$DD$21,$CZ$42:$DD$42,$DH$27:$DL$27,$DH$54:$DL$54,$DP$20:$DT$20,$DP$48:$DT$48,$DX$15:$EB$15)</f>
        <v>0</v>
      </c>
      <c r="BK16" s="191">
        <f t="shared" si="3"/>
        <v>0</v>
      </c>
      <c r="BL16" s="174" t="s">
        <v>9</v>
      </c>
      <c r="BM16" s="175">
        <f t="shared" si="4"/>
        <v>0</v>
      </c>
      <c r="BN16" s="181">
        <f t="shared" si="5"/>
        <v>0</v>
      </c>
      <c r="BO16" s="219" t="s">
        <v>9</v>
      </c>
      <c r="BP16" s="220">
        <f t="shared" si="6"/>
        <v>0</v>
      </c>
      <c r="BQ16" s="221">
        <f t="shared" si="7"/>
        <v>8</v>
      </c>
      <c r="BR16" s="310"/>
      <c r="BS16" s="343"/>
      <c r="BT16" s="452"/>
      <c r="BU16" s="452"/>
      <c r="BV16" s="452"/>
      <c r="BW16" s="452"/>
      <c r="BX16" s="452"/>
      <c r="BY16" s="343"/>
      <c r="BZ16" s="343"/>
      <c r="CA16" s="343"/>
      <c r="CB16" s="452"/>
      <c r="CC16" s="452"/>
      <c r="CD16" s="452"/>
      <c r="CE16" s="452"/>
      <c r="CF16" s="452"/>
      <c r="CG16" s="343"/>
      <c r="CH16" s="343"/>
      <c r="CI16" s="343"/>
      <c r="CJ16" s="452"/>
      <c r="CK16" s="452"/>
      <c r="CL16" s="452"/>
      <c r="CM16" s="452"/>
      <c r="CN16" s="452"/>
      <c r="CO16" s="343"/>
      <c r="CP16" s="349"/>
      <c r="CQ16" s="349"/>
      <c r="CR16" s="453"/>
      <c r="CS16" s="453"/>
      <c r="CT16" s="453"/>
      <c r="CU16" s="453"/>
      <c r="CV16" s="453"/>
      <c r="CW16" s="349"/>
      <c r="CX16" s="349"/>
      <c r="CY16" s="349"/>
      <c r="CZ16" s="453"/>
      <c r="DA16" s="453"/>
      <c r="DB16" s="453"/>
      <c r="DC16" s="453"/>
      <c r="DD16" s="453"/>
      <c r="DE16" s="349"/>
      <c r="DF16" s="319"/>
      <c r="DG16" s="319"/>
      <c r="DH16" s="438"/>
      <c r="DI16" s="438"/>
      <c r="DJ16" s="438"/>
      <c r="DK16" s="438"/>
      <c r="DL16" s="438"/>
      <c r="DM16" s="349"/>
      <c r="DN16" s="349"/>
      <c r="DO16" s="319"/>
      <c r="DP16" s="438"/>
      <c r="DQ16" s="438"/>
      <c r="DR16" s="438"/>
      <c r="DS16" s="438"/>
      <c r="DT16" s="438"/>
      <c r="DU16" s="349"/>
      <c r="DV16" s="349"/>
      <c r="DW16" s="319"/>
      <c r="DX16" s="438"/>
      <c r="DY16" s="438"/>
      <c r="DZ16" s="438"/>
      <c r="EA16" s="438"/>
      <c r="EB16" s="438"/>
      <c r="EC16" s="349"/>
      <c r="ED16" s="322"/>
    </row>
    <row r="17" spans="1:134" s="115" customFormat="1" ht="34.950000000000003" customHeight="1" x14ac:dyDescent="0.25">
      <c r="A17" s="301"/>
      <c r="B17" s="206">
        <f t="shared" si="8"/>
        <v>2.0001170000000004</v>
      </c>
      <c r="C17" s="207">
        <f t="shared" si="0"/>
        <v>9</v>
      </c>
      <c r="D17" s="223" t="str">
        <f>$L$39</f>
        <v>ii</v>
      </c>
      <c r="E17" s="248">
        <f t="shared" si="9"/>
        <v>0</v>
      </c>
      <c r="F17" s="294">
        <f t="shared" si="10"/>
        <v>0</v>
      </c>
      <c r="G17" s="227">
        <f>SUM($BN$17-$BP$17)</f>
        <v>0</v>
      </c>
      <c r="H17" s="209">
        <f>SMALL($B$9:$B$24,9)</f>
        <v>2.0001170000000004</v>
      </c>
      <c r="I17" s="210">
        <f t="shared" si="1"/>
        <v>9</v>
      </c>
      <c r="J17" s="295" t="str">
        <f t="shared" si="2"/>
        <v>ii</v>
      </c>
      <c r="K17" s="117" t="str">
        <f>$L$39</f>
        <v>ii</v>
      </c>
      <c r="L17" s="125" t="str">
        <f>IF($CW$11+$CW$12&gt;0,$CW$12,"")</f>
        <v/>
      </c>
      <c r="M17" s="126" t="s">
        <v>9</v>
      </c>
      <c r="N17" s="127" t="str">
        <f>IF($CW$11+$CW$12&gt;0,$CW$11,"")</f>
        <v/>
      </c>
      <c r="O17" s="137" t="str">
        <f>IF($CO$36+$CO$37&gt;0,$CO$37,"")</f>
        <v/>
      </c>
      <c r="P17" s="126" t="s">
        <v>9</v>
      </c>
      <c r="Q17" s="127" t="str">
        <f>IF($CO$36+$CO$37&gt;0,$CO$36,"")</f>
        <v/>
      </c>
      <c r="R17" s="137" t="str">
        <f>IF($CO$29+$CO$30&gt;0,$CO$30,"")</f>
        <v/>
      </c>
      <c r="S17" s="126" t="s">
        <v>9</v>
      </c>
      <c r="T17" s="127" t="str">
        <f>IF($CO$29+$CO$30&gt;0,$CO$29,"")</f>
        <v/>
      </c>
      <c r="U17" s="137" t="str">
        <f>IF($CG$20+$CG$21&gt;0,$CG$21,"")</f>
        <v/>
      </c>
      <c r="V17" s="126" t="s">
        <v>9</v>
      </c>
      <c r="W17" s="127" t="str">
        <f>IF($CG$20+$CG$21&gt;0,$CG$20,"")</f>
        <v/>
      </c>
      <c r="X17" s="137" t="str">
        <f>IF($EC$29+$EC$30&gt;0,$EC$30,"")</f>
        <v/>
      </c>
      <c r="Y17" s="126" t="s">
        <v>9</v>
      </c>
      <c r="Z17" s="127" t="str">
        <f>IF($EC$29+$EC$30&gt;0,$EC$29,"")</f>
        <v/>
      </c>
      <c r="AA17" s="137" t="str">
        <f>IF($CG$36+$CG$37&gt;0,$CG$37,"")</f>
        <v/>
      </c>
      <c r="AB17" s="126" t="s">
        <v>9</v>
      </c>
      <c r="AC17" s="139" t="str">
        <f>IF($CG$36+$CG$37&gt;0,$CG$36,"")</f>
        <v/>
      </c>
      <c r="AD17" s="137" t="str">
        <f>IF($DE$17+$DE$18&gt;0,$DE$18,"")</f>
        <v/>
      </c>
      <c r="AE17" s="126" t="s">
        <v>9</v>
      </c>
      <c r="AF17" s="127" t="str">
        <f>IF($DE$17+$DE$18&gt;0,$DE$17,"")</f>
        <v/>
      </c>
      <c r="AG17" s="137" t="str">
        <f>IF($DM$26+$DM$27&gt;0,$DM$27,"")</f>
        <v/>
      </c>
      <c r="AH17" s="126" t="s">
        <v>9</v>
      </c>
      <c r="AI17" s="127" t="str">
        <f>IF($DM$26+$DM$27&gt;0,$DM$26,"")</f>
        <v/>
      </c>
      <c r="AJ17" s="134"/>
      <c r="AK17" s="135"/>
      <c r="AL17" s="136"/>
      <c r="AM17" s="137" t="str">
        <f>IF($BY$20+$BY$21&gt;0,$BY$20,"")</f>
        <v/>
      </c>
      <c r="AN17" s="126" t="s">
        <v>9</v>
      </c>
      <c r="AO17" s="127" t="str">
        <f>IF($BY$20+$BY$21&gt;0,$BY$21,"")</f>
        <v/>
      </c>
      <c r="AP17" s="137" t="str">
        <f>IF($BY$45+$BY$46&gt;0,$BY$45,"")</f>
        <v/>
      </c>
      <c r="AQ17" s="126" t="s">
        <v>9</v>
      </c>
      <c r="AR17" s="127" t="str">
        <f>IF($BY$45+$BY$46&gt;0,$BY$46,"")</f>
        <v/>
      </c>
      <c r="AS17" s="137" t="str">
        <f>IF($DE$45+$DE$46&gt;0,$DE$45,"")</f>
        <v/>
      </c>
      <c r="AT17" s="126" t="s">
        <v>9</v>
      </c>
      <c r="AU17" s="127" t="str">
        <f>IF($DE$45+$DE$46&gt;0,$DE$46,"")</f>
        <v/>
      </c>
      <c r="AV17" s="137" t="str">
        <f>IF($DM$42+$DM$43&gt;0,$DM$42,"")</f>
        <v/>
      </c>
      <c r="AW17" s="126" t="s">
        <v>9</v>
      </c>
      <c r="AX17" s="127" t="str">
        <f>IF($DM$42+$DM$43&gt;0,$DM$43,"")</f>
        <v/>
      </c>
      <c r="AY17" s="137" t="str">
        <f>IF($CW$54+$CW$55&gt;0,$CW$54,"")</f>
        <v/>
      </c>
      <c r="AZ17" s="126" t="s">
        <v>9</v>
      </c>
      <c r="BA17" s="127" t="str">
        <f>IF($CW$54+$CW$55&gt;0,$CW$55,"")</f>
        <v/>
      </c>
      <c r="BB17" s="137" t="str">
        <f>IF($DU$39+$DU$40&gt;0,$DU$39,"")</f>
        <v/>
      </c>
      <c r="BC17" s="126" t="s">
        <v>9</v>
      </c>
      <c r="BD17" s="127" t="str">
        <f>IF($DU$39+$DU$40&gt;0,$DU$40,"")</f>
        <v/>
      </c>
      <c r="BE17" s="137" t="str">
        <f>IF($DU$14+$DU$15&gt;0,$DU$14,"")</f>
        <v/>
      </c>
      <c r="BF17" s="126" t="s">
        <v>9</v>
      </c>
      <c r="BG17" s="146" t="str">
        <f>IF($DU$14+$DU$15&gt;0,$DU$15,"")</f>
        <v/>
      </c>
      <c r="BH17" s="217">
        <f>SUM($BT$20:$BX$20,$BT$45:$BX$45,$CB$21:$CF$21,$CB$37:$CF$37,$CJ$30:$CN$30,$CJ$37:$CN$37,$CR$12:$CV$12,$CR$54:$CV$54,$CZ$18:$DD$18,$CZ$45:$DD$45,$DH$27:$DL$27,$DH$42:$DL$42,$DP$14:$DT$14,$DP$39:$DT$39,$DX$30:$EB$30)</f>
        <v>0</v>
      </c>
      <c r="BI17" s="162" t="s">
        <v>9</v>
      </c>
      <c r="BJ17" s="218">
        <f>SUM($BT$21:$BX$21,$BT$46:$BX$46,$CB$20:$CF$20,$CB$36:$CF$36,$CJ$29:$CN$29,$CJ$36:$CN$36,$CR$11:$CV$11,$CR$55:$CV$55,$CZ$17:$DD$17,$CZ$46:$DD$46,$DH$26:$DL$26,$DH$43:$DL$43,$DP$15:$DT$15,$DP$40:$DT$40,$DX$29:$EB$29)</f>
        <v>0</v>
      </c>
      <c r="BK17" s="191">
        <f t="shared" si="3"/>
        <v>0</v>
      </c>
      <c r="BL17" s="174" t="s">
        <v>9</v>
      </c>
      <c r="BM17" s="175">
        <f t="shared" si="4"/>
        <v>0</v>
      </c>
      <c r="BN17" s="181">
        <f t="shared" si="5"/>
        <v>0</v>
      </c>
      <c r="BO17" s="219" t="s">
        <v>9</v>
      </c>
      <c r="BP17" s="220">
        <f t="shared" si="6"/>
        <v>0</v>
      </c>
      <c r="BQ17" s="221">
        <f t="shared" si="7"/>
        <v>9</v>
      </c>
      <c r="BR17" s="310"/>
      <c r="BS17" s="224" t="str">
        <f>$L$36</f>
        <v>gg</v>
      </c>
      <c r="BT17" s="448"/>
      <c r="BU17" s="448"/>
      <c r="BV17" s="448"/>
      <c r="BW17" s="448"/>
      <c r="BX17" s="448"/>
      <c r="BY17" s="6">
        <f>IF(BT17&gt;BT18,1,0)+IF(BU17&gt;BU18,1,0)+IF(BV17&gt;BV18,1,0)+IF(BW17&gt;BW18,1,0)+IF(BX17&gt;BX18,1,0)</f>
        <v>0</v>
      </c>
      <c r="BZ17" s="343"/>
      <c r="CA17" s="224" t="str">
        <f>$L$37</f>
        <v>hh</v>
      </c>
      <c r="CB17" s="448"/>
      <c r="CC17" s="448"/>
      <c r="CD17" s="448"/>
      <c r="CE17" s="448"/>
      <c r="CF17" s="448"/>
      <c r="CG17" s="6">
        <f>IF(CB17&gt;CB18,1,0)+IF(CC17&gt;CC18,1,0)+IF(CD17&gt;CD18,1,0)+IF(CE17&gt;CE18,1,0)+IF(CF17&gt;CF18,1,0)</f>
        <v>0</v>
      </c>
      <c r="CH17" s="343"/>
      <c r="CI17" s="224" t="str">
        <f>$L$33</f>
        <v>ee</v>
      </c>
      <c r="CJ17" s="448"/>
      <c r="CK17" s="448"/>
      <c r="CL17" s="448"/>
      <c r="CM17" s="448"/>
      <c r="CN17" s="448"/>
      <c r="CO17" s="6">
        <f>IF(CJ17&gt;CJ18,1,0)+IF(CK17&gt;CK18,1,0)+IF(CL17&gt;CL18,1,0)+IF(CM17&gt;CM18,1,0)+IF(CN17&gt;CN18,1,0)</f>
        <v>0</v>
      </c>
      <c r="CP17" s="349"/>
      <c r="CQ17" s="224" t="str">
        <f>$L$33</f>
        <v>ee</v>
      </c>
      <c r="CR17" s="448"/>
      <c r="CS17" s="448"/>
      <c r="CT17" s="448"/>
      <c r="CU17" s="448"/>
      <c r="CV17" s="448"/>
      <c r="CW17" s="6">
        <f>IF(CR17&gt;CR18,1,0)+IF(CS17&gt;CS18,1,0)+IF(CT17&gt;CT18,1,0)+IF(CU17&gt;CU18,1,0)+IF(CV17&gt;CV18,1,0)</f>
        <v>0</v>
      </c>
      <c r="CX17" s="349"/>
      <c r="CY17" s="224" t="str">
        <f>$L$36</f>
        <v>gg</v>
      </c>
      <c r="CZ17" s="448"/>
      <c r="DA17" s="448"/>
      <c r="DB17" s="448"/>
      <c r="DC17" s="448"/>
      <c r="DD17" s="448"/>
      <c r="DE17" s="6">
        <f>IF(CZ17&gt;CZ18,1,0)+IF(DA17&gt;DA18,1,0)+IF(DB17&gt;DB18,1,0)+IF(DC17&gt;DC18,1,0)+IF(DD17&gt;DD18,1,0)</f>
        <v>0</v>
      </c>
      <c r="DF17" s="319"/>
      <c r="DG17" s="224" t="str">
        <f>$L$30</f>
        <v>cc</v>
      </c>
      <c r="DH17" s="448"/>
      <c r="DI17" s="448"/>
      <c r="DJ17" s="448"/>
      <c r="DK17" s="448"/>
      <c r="DL17" s="448"/>
      <c r="DM17" s="6">
        <f>IF(DH17&gt;DH18,1,0)+IF(DI17&gt;DI18,1,0)+IF(DJ17&gt;DJ18,1,0)+IF(DK17&gt;DK18,1,0)+IF(DL17&gt;DL18,1,0)</f>
        <v>0</v>
      </c>
      <c r="DN17" s="349"/>
      <c r="DO17" s="224" t="str">
        <f>$L$27</f>
        <v>aa</v>
      </c>
      <c r="DP17" s="448"/>
      <c r="DQ17" s="448"/>
      <c r="DR17" s="448"/>
      <c r="DS17" s="448"/>
      <c r="DT17" s="448"/>
      <c r="DU17" s="6">
        <f>IF(DP17&gt;DP18,1,0)+IF(DQ17&gt;DQ18,1,0)+IF(DR17&gt;DR18,1,0)+IF(DS17&gt;DS18,1,0)+IF(DT17&gt;DT18,1,0)</f>
        <v>0</v>
      </c>
      <c r="DV17" s="349"/>
      <c r="DW17" s="224" t="str">
        <f>$L$36</f>
        <v>gg</v>
      </c>
      <c r="DX17" s="448"/>
      <c r="DY17" s="448"/>
      <c r="DZ17" s="448"/>
      <c r="EA17" s="448"/>
      <c r="EB17" s="448"/>
      <c r="EC17" s="6">
        <f>IF(DX17&gt;DX18,1,0)+IF(DY17&gt;DY18,1,0)+IF(DZ17&gt;DZ18,1,0)+IF(EA17&gt;EA18,1,0)+IF(EB17&gt;EB18,1,0)</f>
        <v>0</v>
      </c>
      <c r="ED17" s="322"/>
    </row>
    <row r="18" spans="1:134" s="115" customFormat="1" ht="34.950000000000003" customHeight="1" thickBot="1" x14ac:dyDescent="0.3">
      <c r="A18" s="301"/>
      <c r="B18" s="206">
        <f t="shared" si="8"/>
        <v>2.0001180000000001</v>
      </c>
      <c r="C18" s="207">
        <f t="shared" si="0"/>
        <v>10</v>
      </c>
      <c r="D18" s="223" t="str">
        <f>$L$40</f>
        <v>jj</v>
      </c>
      <c r="E18" s="248">
        <f t="shared" si="9"/>
        <v>0</v>
      </c>
      <c r="F18" s="294">
        <f t="shared" si="10"/>
        <v>0</v>
      </c>
      <c r="G18" s="227">
        <f>SUM($BN$18-$BP$18)</f>
        <v>0</v>
      </c>
      <c r="H18" s="209">
        <f>SMALL($B$9:$B$24,10)</f>
        <v>2.0001180000000001</v>
      </c>
      <c r="I18" s="210">
        <f t="shared" si="1"/>
        <v>10</v>
      </c>
      <c r="J18" s="295" t="str">
        <f t="shared" si="2"/>
        <v>jj</v>
      </c>
      <c r="K18" s="117" t="str">
        <f>$L$40</f>
        <v>jj</v>
      </c>
      <c r="L18" s="125" t="str">
        <f>IF($EC$8+$EC$9&gt;0,$EC$9,"")</f>
        <v/>
      </c>
      <c r="M18" s="126" t="s">
        <v>9</v>
      </c>
      <c r="N18" s="127" t="str">
        <f>IF($EC$8+$EC$9&gt;0,$EC$8,"")</f>
        <v/>
      </c>
      <c r="O18" s="137" t="str">
        <f>IF($DU$8+$DU$9&gt;0,$DU$9,"")</f>
        <v/>
      </c>
      <c r="P18" s="126" t="s">
        <v>9</v>
      </c>
      <c r="Q18" s="127" t="str">
        <f>IF($DU$8+$DU$9&gt;0,$DU$8,"")</f>
        <v/>
      </c>
      <c r="R18" s="137" t="str">
        <f>IF($CG$48+$CG$49&gt;0,$CG$49,"")</f>
        <v/>
      </c>
      <c r="S18" s="126" t="s">
        <v>9</v>
      </c>
      <c r="T18" s="127" t="str">
        <f>IF($CG$48+$CG$49&gt;0,$CG$48,"")</f>
        <v/>
      </c>
      <c r="U18" s="137" t="str">
        <f>IF($CO$45+$CO$46&gt;0,$CO$46,"")</f>
        <v/>
      </c>
      <c r="V18" s="126" t="s">
        <v>9</v>
      </c>
      <c r="W18" s="127" t="str">
        <f>IF($CO$45+$CO$46&gt;0,$CO$45,"")</f>
        <v/>
      </c>
      <c r="X18" s="137" t="str">
        <f>IF($DM$23+$DM$24&gt;0,$DM$24,"")</f>
        <v/>
      </c>
      <c r="Y18" s="126" t="s">
        <v>9</v>
      </c>
      <c r="Z18" s="127" t="str">
        <f>IF($DM$23+$DM$24&gt;0,$DM$23,"")</f>
        <v/>
      </c>
      <c r="AA18" s="137" t="str">
        <f>IF($CW$51+$CW$52&gt;0,$CW$52,"")</f>
        <v/>
      </c>
      <c r="AB18" s="126" t="s">
        <v>9</v>
      </c>
      <c r="AC18" s="139" t="str">
        <f>IF($CW$51+$CW$52&gt;0,$CW$51,"")</f>
        <v/>
      </c>
      <c r="AD18" s="137" t="str">
        <f>IF($DM$45+$DM$46&gt;0,$DM$46,"")</f>
        <v/>
      </c>
      <c r="AE18" s="126" t="s">
        <v>9</v>
      </c>
      <c r="AF18" s="127" t="str">
        <f>IF($DM$45+$DM$46&gt;0,$DM$45,"")</f>
        <v/>
      </c>
      <c r="AG18" s="137" t="str">
        <f>IF($DE$20+$DE$21&gt;0,$DE$21,"")</f>
        <v/>
      </c>
      <c r="AH18" s="126" t="s">
        <v>9</v>
      </c>
      <c r="AI18" s="127" t="str">
        <f>IF($DE$20+$DE$21&gt;0,$DE$20,"")</f>
        <v/>
      </c>
      <c r="AJ18" s="137" t="str">
        <f>IF($BY$20+$BY$21&gt;0,$BY$21,"")</f>
        <v/>
      </c>
      <c r="AK18" s="126" t="s">
        <v>9</v>
      </c>
      <c r="AL18" s="127" t="str">
        <f>IF($BY$20+$BY$21&gt;0,$BY$20,"")</f>
        <v/>
      </c>
      <c r="AM18" s="134"/>
      <c r="AN18" s="135"/>
      <c r="AO18" s="136"/>
      <c r="AP18" s="137" t="str">
        <f>IF($CW$8+$CW$9&gt;0,$CW$8,"")</f>
        <v/>
      </c>
      <c r="AQ18" s="126" t="s">
        <v>9</v>
      </c>
      <c r="AR18" s="127" t="str">
        <f>IF($CW$8+$CW$9&gt;0,$CW$9,"")</f>
        <v/>
      </c>
      <c r="AS18" s="137" t="str">
        <f>IF($BY$48+$BY$49&gt;0,$BY$48,"")</f>
        <v/>
      </c>
      <c r="AT18" s="126" t="s">
        <v>9</v>
      </c>
      <c r="AU18" s="127" t="str">
        <f>IF($BY$48+$BY$49&gt;0,$BY$49,"")</f>
        <v/>
      </c>
      <c r="AV18" s="137" t="str">
        <f>IF($CG$11+$CG$12&gt;0,$CG$11,"")</f>
        <v/>
      </c>
      <c r="AW18" s="126" t="s">
        <v>9</v>
      </c>
      <c r="AX18" s="127" t="str">
        <f>IF($CG$11+$CG$12&gt;0,$CG$12,"")</f>
        <v/>
      </c>
      <c r="AY18" s="137" t="str">
        <f>IF($DU$36+$DU$37&gt;0,$DU$36,"")</f>
        <v/>
      </c>
      <c r="AZ18" s="126" t="s">
        <v>9</v>
      </c>
      <c r="BA18" s="127" t="str">
        <f>IF($DU$36+$DU$37&gt;0,$DU$37,"")</f>
        <v/>
      </c>
      <c r="BB18" s="137" t="str">
        <f>IF($CO$11+$CO$12&gt;0,$CO$11,"")</f>
        <v/>
      </c>
      <c r="BC18" s="126" t="s">
        <v>9</v>
      </c>
      <c r="BD18" s="127" t="str">
        <f>IF($CO$11+$CO$12&gt;0,$CO$12,"")</f>
        <v/>
      </c>
      <c r="BE18" s="137" t="str">
        <f>IF($DE$48+$DE$49&gt;0,$DE$48,"")</f>
        <v/>
      </c>
      <c r="BF18" s="126" t="s">
        <v>9</v>
      </c>
      <c r="BG18" s="146" t="str">
        <f>IF($DE$48+$DE$49&gt;0,$DE$49,"")</f>
        <v/>
      </c>
      <c r="BH18" s="217">
        <f>SUM($BT$21:$BX$21,$BT$48:$BX$48,$CB$11:$CF$11,$CB$49:$CF$49,$CJ$11:$CN$11,$CJ$46:$CN$46,$CR$8:$CV$8,$CR$52:$CV$52,$CZ$21:$DD$21,$CZ$48:$DD$48,$DH$24:$DL$24,$DH$46:$DL$46,$DP$9:$DT$9,$DP$36:$DT$36,$DX$9:$EB$9)</f>
        <v>0</v>
      </c>
      <c r="BI18" s="162" t="s">
        <v>9</v>
      </c>
      <c r="BJ18" s="218">
        <f>SUM($BT$20:$BX$20,$BT$49:$BX$49,$CB$12:$CF$12,$CB$48:$CF$48,$CJ$12:$CN$12,$CJ$45:$CN$45,$CR$9:$CV$9,$CR$51:$CV$51,$CZ$20:$DD$20,$CZ$49:$DD$49,$DH$23:$DL$23,$DH$45:$DL$45,$DP$8:$DT$8,$DP$37:$DT$37,$DX$8:$EB$8)</f>
        <v>0</v>
      </c>
      <c r="BK18" s="191">
        <f t="shared" si="3"/>
        <v>0</v>
      </c>
      <c r="BL18" s="174" t="s">
        <v>9</v>
      </c>
      <c r="BM18" s="175">
        <f t="shared" si="4"/>
        <v>0</v>
      </c>
      <c r="BN18" s="181">
        <f t="shared" si="5"/>
        <v>0</v>
      </c>
      <c r="BO18" s="219" t="s">
        <v>9</v>
      </c>
      <c r="BP18" s="220">
        <f t="shared" si="6"/>
        <v>0</v>
      </c>
      <c r="BQ18" s="221">
        <f t="shared" si="7"/>
        <v>10</v>
      </c>
      <c r="BR18" s="310"/>
      <c r="BS18" s="225" t="str">
        <f>$L$37</f>
        <v>hh</v>
      </c>
      <c r="BT18" s="449"/>
      <c r="BU18" s="449"/>
      <c r="BV18" s="449"/>
      <c r="BW18" s="449"/>
      <c r="BX18" s="449"/>
      <c r="BY18" s="238">
        <f>IF(BT18&gt;BT17,1,0)+IF(BU18&gt;BU17,1,0)+IF(BV18&gt;BV17,1,0)+IF(BW18&gt;BW17,1,0)+IF(BX18&gt;BX17,1,0)</f>
        <v>0</v>
      </c>
      <c r="BZ18" s="343"/>
      <c r="CA18" s="225" t="str">
        <f>$L$46</f>
        <v>nn</v>
      </c>
      <c r="CB18" s="449"/>
      <c r="CC18" s="449"/>
      <c r="CD18" s="449"/>
      <c r="CE18" s="449"/>
      <c r="CF18" s="449"/>
      <c r="CG18" s="238">
        <f>IF(CB18&gt;CB17,1,0)+IF(CC18&gt;CC17,1,0)+IF(CD18&gt;CD17,1,0)+IF(CE18&gt;CE17,1,0)+IF(CF18&gt;CF17,1,0)</f>
        <v>0</v>
      </c>
      <c r="CH18" s="343"/>
      <c r="CI18" s="225" t="str">
        <f>$L$49</f>
        <v>pp</v>
      </c>
      <c r="CJ18" s="449"/>
      <c r="CK18" s="449"/>
      <c r="CL18" s="449"/>
      <c r="CM18" s="449"/>
      <c r="CN18" s="449"/>
      <c r="CO18" s="238">
        <f>IF(CJ18&gt;CJ17,1,0)+IF(CK18&gt;CK17,1,0)+IF(CL18&gt;CL17,1,0)+IF(CM18&gt;CM17,1,0)+IF(CN18&gt;CN17,1,0)</f>
        <v>0</v>
      </c>
      <c r="CP18" s="349"/>
      <c r="CQ18" s="225" t="str">
        <f>$L$45</f>
        <v>mm</v>
      </c>
      <c r="CR18" s="449"/>
      <c r="CS18" s="449"/>
      <c r="CT18" s="449"/>
      <c r="CU18" s="449"/>
      <c r="CV18" s="449"/>
      <c r="CW18" s="238">
        <f>IF(CR18&gt;CR17,1,0)+IF(CS18&gt;CS17,1,0)+IF(CT18&gt;CT17,1,0)+IF(CU18&gt;CU17,1,0)+IF(CV18&gt;CV17,1,0)</f>
        <v>0</v>
      </c>
      <c r="CX18" s="349"/>
      <c r="CY18" s="225" t="str">
        <f>$L$39</f>
        <v>ii</v>
      </c>
      <c r="CZ18" s="449"/>
      <c r="DA18" s="449"/>
      <c r="DB18" s="449"/>
      <c r="DC18" s="449"/>
      <c r="DD18" s="449"/>
      <c r="DE18" s="238">
        <f>IF(CZ18&gt;CZ17,1,0)+IF(DA18&gt;DA17,1,0)+IF(DB18&gt;DB17,1,0)+IF(DC18&gt;DC17,1,0)+IF(DD18&gt;DD17,1,0)</f>
        <v>0</v>
      </c>
      <c r="DF18" s="319"/>
      <c r="DG18" s="225" t="str">
        <f>$L$46</f>
        <v>nn</v>
      </c>
      <c r="DH18" s="449"/>
      <c r="DI18" s="449"/>
      <c r="DJ18" s="449"/>
      <c r="DK18" s="449"/>
      <c r="DL18" s="449"/>
      <c r="DM18" s="238">
        <f>IF(DH18&gt;DH17,1,0)+IF(DI18&gt;DI17,1,0)+IF(DJ18&gt;DJ17,1,0)+IF(DK18&gt;DK17,1,0)+IF(DL18&gt;DL17,1,0)</f>
        <v>0</v>
      </c>
      <c r="DN18" s="349"/>
      <c r="DO18" s="225" t="str">
        <f>$L$43</f>
        <v>ll</v>
      </c>
      <c r="DP18" s="449"/>
      <c r="DQ18" s="449"/>
      <c r="DR18" s="449"/>
      <c r="DS18" s="449"/>
      <c r="DT18" s="449"/>
      <c r="DU18" s="238">
        <f>IF(DP18&gt;DP17,1,0)+IF(DQ18&gt;DQ17,1,0)+IF(DR18&gt;DR17,1,0)+IF(DS18&gt;DS17,1,0)+IF(DT18&gt;DT17,1,0)</f>
        <v>0</v>
      </c>
      <c r="DV18" s="349"/>
      <c r="DW18" s="225" t="str">
        <f>$L$48</f>
        <v>oo</v>
      </c>
      <c r="DX18" s="449"/>
      <c r="DY18" s="449"/>
      <c r="DZ18" s="449"/>
      <c r="EA18" s="449"/>
      <c r="EB18" s="449"/>
      <c r="EC18" s="238">
        <f>IF(DX18&gt;DX17,1,0)+IF(DY18&gt;DY17,1,0)+IF(DZ18&gt;DZ17,1,0)+IF(EA18&gt;EA17,1,0)+IF(EB18&gt;EB17,1,0)</f>
        <v>0</v>
      </c>
      <c r="ED18" s="322"/>
    </row>
    <row r="19" spans="1:134" s="115" customFormat="1" ht="34.950000000000003" customHeight="1" x14ac:dyDescent="0.25">
      <c r="A19" s="301"/>
      <c r="B19" s="206">
        <f t="shared" si="8"/>
        <v>2.0001190000000002</v>
      </c>
      <c r="C19" s="207">
        <f t="shared" si="0"/>
        <v>11</v>
      </c>
      <c r="D19" s="208" t="str">
        <f>$L$42</f>
        <v>kk</v>
      </c>
      <c r="E19" s="248">
        <f t="shared" si="9"/>
        <v>0</v>
      </c>
      <c r="F19" s="294">
        <f t="shared" si="10"/>
        <v>0</v>
      </c>
      <c r="G19" s="227">
        <f>SUM($BN$19-$BP$19)</f>
        <v>0</v>
      </c>
      <c r="H19" s="209">
        <f>SMALL($B$9:$B$24,11)</f>
        <v>2.0001190000000002</v>
      </c>
      <c r="I19" s="210">
        <f t="shared" si="1"/>
        <v>11</v>
      </c>
      <c r="J19" s="295" t="str">
        <f t="shared" si="2"/>
        <v>kk</v>
      </c>
      <c r="K19" s="117" t="str">
        <f>$L$42</f>
        <v>kk</v>
      </c>
      <c r="L19" s="125" t="str">
        <f>IF($CW$42+$CW$43&gt;0,$CW$43,"")</f>
        <v/>
      </c>
      <c r="M19" s="126" t="s">
        <v>9</v>
      </c>
      <c r="N19" s="127" t="str">
        <f>IF($CW$42+$CW$43&gt;0,$CW$42,"")</f>
        <v/>
      </c>
      <c r="O19" s="137" t="str">
        <f>IF($EC$11+$EC$12&gt;0,$EC$12,"")</f>
        <v/>
      </c>
      <c r="P19" s="126" t="s">
        <v>9</v>
      </c>
      <c r="Q19" s="127" t="str">
        <f>IF($EC$11+$EC$12&gt;0,$EC$11,"")</f>
        <v/>
      </c>
      <c r="R19" s="137" t="str">
        <f>IF($DU$42+$DU$43&gt;0,$DU$43,"")</f>
        <v/>
      </c>
      <c r="S19" s="126" t="s">
        <v>9</v>
      </c>
      <c r="T19" s="127" t="str">
        <f>IF($DU$42+$DU$43&gt;0,$DU$42,"")</f>
        <v/>
      </c>
      <c r="U19" s="137" t="str">
        <f>IF($DM$20+$DM$21&gt;0,$DM$21,"")</f>
        <v/>
      </c>
      <c r="V19" s="126" t="s">
        <v>9</v>
      </c>
      <c r="W19" s="127" t="str">
        <f>IF($DM$20+$DM$21&gt;0,$DM$20,"")</f>
        <v/>
      </c>
      <c r="X19" s="137" t="str">
        <f>IF($CG$54+$CG$55&gt;0,$CG$55,"")</f>
        <v/>
      </c>
      <c r="Y19" s="126" t="s">
        <v>9</v>
      </c>
      <c r="Z19" s="127" t="str">
        <f>IF($CG$54+$CG$55&gt;0,$CG$54,"")</f>
        <v/>
      </c>
      <c r="AA19" s="137" t="str">
        <f>IF($DU$29+$DU$30&gt;0,$DU$30,"")</f>
        <v/>
      </c>
      <c r="AB19" s="126" t="s">
        <v>9</v>
      </c>
      <c r="AC19" s="139" t="str">
        <f>IF($DU$29+$DU$30&gt;0,$DU$29,"")</f>
        <v/>
      </c>
      <c r="AD19" s="137" t="str">
        <f>IF($CO$51+$CO$52&gt;0,$CO$52,"")</f>
        <v/>
      </c>
      <c r="AE19" s="126" t="s">
        <v>9</v>
      </c>
      <c r="AF19" s="127" t="str">
        <f>IF($CO$51+$CO$52&gt;0,$CO$51,"")</f>
        <v/>
      </c>
      <c r="AG19" s="137" t="str">
        <f>IF($CO$20+$CO$21&gt;0,$CO$21,"")</f>
        <v/>
      </c>
      <c r="AH19" s="126" t="s">
        <v>9</v>
      </c>
      <c r="AI19" s="127" t="str">
        <f>IF($CO$20+$CO$21&gt;0,$CO$20,"")</f>
        <v/>
      </c>
      <c r="AJ19" s="137" t="str">
        <f>IF($BY$45+$BY$46&gt;0,$BY$46,"")</f>
        <v/>
      </c>
      <c r="AK19" s="126" t="s">
        <v>9</v>
      </c>
      <c r="AL19" s="127" t="str">
        <f>IF($BY$45+$BY$46&gt;0,$BY$45,"")</f>
        <v/>
      </c>
      <c r="AM19" s="137" t="str">
        <f>IF($CW$8+$CW$9&gt;0,$CW$9,"")</f>
        <v/>
      </c>
      <c r="AN19" s="126" t="s">
        <v>9</v>
      </c>
      <c r="AO19" s="127" t="str">
        <f>IF($CW$8+$CW$9&gt;0,$CW$8,"")</f>
        <v/>
      </c>
      <c r="AP19" s="194"/>
      <c r="AQ19" s="195"/>
      <c r="AR19" s="196"/>
      <c r="AS19" s="137" t="str">
        <f>IF($BY$23+$BY$24&gt;0,$BY$23,"")</f>
        <v/>
      </c>
      <c r="AT19" s="126" t="s">
        <v>9</v>
      </c>
      <c r="AU19" s="127" t="str">
        <f>IF($BY$23+$BY$24&gt;0,$BY$24,"")</f>
        <v/>
      </c>
      <c r="AV19" s="137" t="str">
        <f>IF($DE$23+$DE$24&gt;0,$DE$23,"")</f>
        <v/>
      </c>
      <c r="AW19" s="126" t="s">
        <v>9</v>
      </c>
      <c r="AX19" s="127" t="str">
        <f>IF($DE$23+$DE$24&gt;0,$DE$24,"")</f>
        <v/>
      </c>
      <c r="AY19" s="137" t="str">
        <f>IF($DE$54+$DE$55&gt;0,$DE$54,"")</f>
        <v/>
      </c>
      <c r="AZ19" s="126" t="s">
        <v>9</v>
      </c>
      <c r="BA19" s="127" t="str">
        <f>IF($DE$54+$DE$55&gt;0,$DE$55,"")</f>
        <v/>
      </c>
      <c r="BB19" s="137" t="str">
        <f>IF($CG$14+$CG$15&gt;0,$CG$14,"")</f>
        <v/>
      </c>
      <c r="BC19" s="126" t="s">
        <v>9</v>
      </c>
      <c r="BD19" s="127" t="str">
        <f>IF($CG$14+$CG$15&gt;0,$CG$15,"")</f>
        <v/>
      </c>
      <c r="BE19" s="137" t="str">
        <f>IF($DM$39+$DM$40&gt;0,$DM$39,"")</f>
        <v/>
      </c>
      <c r="BF19" s="126" t="s">
        <v>9</v>
      </c>
      <c r="BG19" s="146" t="str">
        <f>IF($DM$39+$DM$40&gt;0,$DM$40,"")</f>
        <v/>
      </c>
      <c r="BH19" s="217">
        <f>SUM($BT$23:$BX$23,$BT$46:$BX$46,$CB$14:$CF$14,$CB$55:$CF$55,$CJ$21:$CN$21,$CJ$52:$CN$52,$CR$9:$CV$9,$CR$43:$CV$43,$CZ$23:$DD$23,$CZ$54:$DD$54,$DH$21:$DL$21,$DH$39:$DL$39,$DP$30:$DT$30,$DP$43:$DT$43,$DX$12:$EB$12)</f>
        <v>0</v>
      </c>
      <c r="BI19" s="162" t="s">
        <v>9</v>
      </c>
      <c r="BJ19" s="218">
        <f>SUM($BT$24:$BX$24,$BT$45:$BX$45,$CB$15:$CF$15,$CB$54:$CF$54,$CJ$20:$CN$20,$CJ$51:$CN$51,$CR$8:$CV$8,$CR$42:$CV$42,$CZ$24:$DD$24,$CZ$55:$DD$55,$DH$20:$DL$20,$DH$40:$DL$40,$DP$29:$DT$29,$DP$42:$DT$42,$DX$11:$EB$11)</f>
        <v>0</v>
      </c>
      <c r="BK19" s="191">
        <f t="shared" si="3"/>
        <v>0</v>
      </c>
      <c r="BL19" s="174" t="s">
        <v>9</v>
      </c>
      <c r="BM19" s="175">
        <f t="shared" si="4"/>
        <v>0</v>
      </c>
      <c r="BN19" s="181">
        <f t="shared" si="5"/>
        <v>0</v>
      </c>
      <c r="BO19" s="219" t="s">
        <v>9</v>
      </c>
      <c r="BP19" s="220">
        <f t="shared" si="6"/>
        <v>0</v>
      </c>
      <c r="BQ19" s="221">
        <f t="shared" si="7"/>
        <v>11</v>
      </c>
      <c r="BR19" s="310"/>
      <c r="BS19" s="349"/>
      <c r="BT19" s="453"/>
      <c r="BU19" s="453"/>
      <c r="BV19" s="453"/>
      <c r="BW19" s="453"/>
      <c r="BX19" s="453"/>
      <c r="BY19" s="349"/>
      <c r="BZ19" s="343"/>
      <c r="CA19" s="349"/>
      <c r="CB19" s="453"/>
      <c r="CC19" s="453"/>
      <c r="CD19" s="453"/>
      <c r="CE19" s="453"/>
      <c r="CF19" s="453"/>
      <c r="CG19" s="349"/>
      <c r="CH19" s="343"/>
      <c r="CI19" s="349"/>
      <c r="CJ19" s="453"/>
      <c r="CK19" s="453"/>
      <c r="CL19" s="453"/>
      <c r="CM19" s="453"/>
      <c r="CN19" s="453"/>
      <c r="CO19" s="349"/>
      <c r="CP19" s="349"/>
      <c r="CQ19" s="349"/>
      <c r="CR19" s="453"/>
      <c r="CS19" s="453"/>
      <c r="CT19" s="453"/>
      <c r="CU19" s="453"/>
      <c r="CV19" s="453"/>
      <c r="CW19" s="349"/>
      <c r="CX19" s="349"/>
      <c r="CY19" s="349"/>
      <c r="CZ19" s="453"/>
      <c r="DA19" s="453"/>
      <c r="DB19" s="453"/>
      <c r="DC19" s="453"/>
      <c r="DD19" s="453"/>
      <c r="DE19" s="349"/>
      <c r="DF19" s="319"/>
      <c r="DG19" s="349"/>
      <c r="DH19" s="453"/>
      <c r="DI19" s="453"/>
      <c r="DJ19" s="453"/>
      <c r="DK19" s="453"/>
      <c r="DL19" s="453"/>
      <c r="DM19" s="349"/>
      <c r="DN19" s="349"/>
      <c r="DO19" s="349"/>
      <c r="DP19" s="453"/>
      <c r="DQ19" s="453"/>
      <c r="DR19" s="453"/>
      <c r="DS19" s="453"/>
      <c r="DT19" s="453"/>
      <c r="DU19" s="349"/>
      <c r="DV19" s="349"/>
      <c r="DW19" s="349"/>
      <c r="DX19" s="453"/>
      <c r="DY19" s="453"/>
      <c r="DZ19" s="453"/>
      <c r="EA19" s="453"/>
      <c r="EB19" s="453"/>
      <c r="EC19" s="349"/>
      <c r="ED19" s="322"/>
    </row>
    <row r="20" spans="1:134" s="115" customFormat="1" ht="34.950000000000003" customHeight="1" x14ac:dyDescent="0.25">
      <c r="A20" s="301"/>
      <c r="B20" s="206">
        <f t="shared" si="8"/>
        <v>2.0001200000000003</v>
      </c>
      <c r="C20" s="207">
        <f t="shared" si="0"/>
        <v>12</v>
      </c>
      <c r="D20" s="208" t="str">
        <f>$L$43</f>
        <v>ll</v>
      </c>
      <c r="E20" s="248">
        <f t="shared" si="9"/>
        <v>0</v>
      </c>
      <c r="F20" s="294">
        <f t="shared" si="10"/>
        <v>0</v>
      </c>
      <c r="G20" s="227">
        <f>SUM($BN$20-$BP$20)</f>
        <v>0</v>
      </c>
      <c r="H20" s="209">
        <f>SMALL($B$9:$B$24,12)</f>
        <v>2.0001200000000003</v>
      </c>
      <c r="I20" s="210">
        <f t="shared" si="1"/>
        <v>12</v>
      </c>
      <c r="J20" s="295" t="str">
        <f t="shared" si="2"/>
        <v>ll</v>
      </c>
      <c r="K20" s="117" t="str">
        <f>$L$43</f>
        <v>ll</v>
      </c>
      <c r="L20" s="125" t="str">
        <f>IF($DU$17+$DU$18&gt;0,$DU$18,"")</f>
        <v/>
      </c>
      <c r="M20" s="126" t="s">
        <v>9</v>
      </c>
      <c r="N20" s="127" t="str">
        <f>IF($DU$17+$DU$18&gt;0,$DU$17,"")</f>
        <v/>
      </c>
      <c r="O20" s="137" t="str">
        <f>IF($CW$36+$CW$37&gt;0,$CW$37,"")</f>
        <v/>
      </c>
      <c r="P20" s="126" t="s">
        <v>9</v>
      </c>
      <c r="Q20" s="127" t="str">
        <f>IF($CW$36+$CW$37&gt;0,$CW$36,"")</f>
        <v/>
      </c>
      <c r="R20" s="137" t="str">
        <f>IF($EC$23+$EC$24&gt;0,$EC$24,"")</f>
        <v/>
      </c>
      <c r="S20" s="126" t="s">
        <v>9</v>
      </c>
      <c r="T20" s="127" t="str">
        <f>IF($EC$23+$EC$24&gt;0,$EC$23,"")</f>
        <v/>
      </c>
      <c r="U20" s="137" t="str">
        <f>IF($CG$51+$CG$52&gt;0,$CG$52,"")</f>
        <v/>
      </c>
      <c r="V20" s="126" t="s">
        <v>9</v>
      </c>
      <c r="W20" s="127" t="str">
        <f>IF($CG$51+$CG$52&gt;0,$CG$51,"")</f>
        <v/>
      </c>
      <c r="X20" s="137" t="str">
        <f>IF($CG$23+$CG$24&gt;0,$CG$24,"")</f>
        <v/>
      </c>
      <c r="Y20" s="126" t="s">
        <v>9</v>
      </c>
      <c r="Z20" s="127" t="str">
        <f>IF($CG$23+$CG$24&gt;0,$CG$23,"")</f>
        <v/>
      </c>
      <c r="AA20" s="137" t="str">
        <f>IF($CO$48+$CO$49&gt;0,$CO$49,"")</f>
        <v/>
      </c>
      <c r="AB20" s="126" t="s">
        <v>9</v>
      </c>
      <c r="AC20" s="139" t="str">
        <f>IF($CO$48+$CO$49&gt;0,$CO$48,"")</f>
        <v/>
      </c>
      <c r="AD20" s="137" t="str">
        <f>IF($DU$54+$DU$55&gt;0,$DU$55,"")</f>
        <v/>
      </c>
      <c r="AE20" s="126" t="s">
        <v>9</v>
      </c>
      <c r="AF20" s="127" t="str">
        <f>IF($DU$54+$DU$55&gt;0,$DU$54,"")</f>
        <v/>
      </c>
      <c r="AG20" s="137" t="str">
        <f>IF($CW$14+$CW$15&gt;0,$CW$15,"")</f>
        <v/>
      </c>
      <c r="AH20" s="126" t="s">
        <v>9</v>
      </c>
      <c r="AI20" s="127" t="str">
        <f>IF($CW$14+$CW$15&gt;0,$CW$14,"")</f>
        <v/>
      </c>
      <c r="AJ20" s="137" t="str">
        <f>IF($DE$45+$DE$46&gt;0,$DE$46,"")</f>
        <v/>
      </c>
      <c r="AK20" s="126" t="s">
        <v>9</v>
      </c>
      <c r="AL20" s="127" t="str">
        <f>IF($DE$45+$DE$46&gt;0,$DE$45,"")</f>
        <v/>
      </c>
      <c r="AM20" s="137" t="str">
        <f>IF($BY$48+$BY$49&gt;0,$BY$49,"")</f>
        <v/>
      </c>
      <c r="AN20" s="126" t="s">
        <v>9</v>
      </c>
      <c r="AO20" s="127" t="str">
        <f>IF($BY$48+$BY$49&gt;0,$BY$48,"")</f>
        <v/>
      </c>
      <c r="AP20" s="137" t="str">
        <f>IF($BY$23+$BY$24&gt;0,$BY$24,"")</f>
        <v/>
      </c>
      <c r="AQ20" s="126" t="s">
        <v>9</v>
      </c>
      <c r="AR20" s="127" t="str">
        <f>IF($BY$23+$BY$24&gt;0,$BY$23,"")</f>
        <v/>
      </c>
      <c r="AS20" s="194"/>
      <c r="AT20" s="193"/>
      <c r="AU20" s="196"/>
      <c r="AV20" s="137" t="str">
        <f>IF($CO$8+$CO$9&gt;0,$CO$8,"")</f>
        <v/>
      </c>
      <c r="AW20" s="126" t="s">
        <v>9</v>
      </c>
      <c r="AX20" s="127" t="str">
        <f>IF($CO$8+$CO$9&gt;0,$CO$9,"")</f>
        <v/>
      </c>
      <c r="AY20" s="137" t="str">
        <f>IF($DM$36+$DM$37&gt;0,$DM$36,"")</f>
        <v/>
      </c>
      <c r="AZ20" s="126" t="s">
        <v>9</v>
      </c>
      <c r="BA20" s="127" t="str">
        <f>IF($DM$36+$DM$37&gt;0,$DM$37,"")</f>
        <v/>
      </c>
      <c r="BB20" s="137" t="str">
        <f>IF($DE$26+$DE$27&gt;0,$DE$26,"")</f>
        <v/>
      </c>
      <c r="BC20" s="126" t="s">
        <v>9</v>
      </c>
      <c r="BD20" s="127" t="str">
        <f>IF($DE$26+$DE$27&gt;0,$DE$27,"")</f>
        <v/>
      </c>
      <c r="BE20" s="137" t="str">
        <f>IF($DM$8+$DM$9&gt;0,$DM$8,"")</f>
        <v/>
      </c>
      <c r="BF20" s="126" t="s">
        <v>9</v>
      </c>
      <c r="BG20" s="146" t="str">
        <f>IF($DM$8+$DM$9&gt;0,$DM$9,"")</f>
        <v/>
      </c>
      <c r="BH20" s="217">
        <f>SUM($BT$24:$BX$24,$BT$49:$BX$49,$CB$24:$CF$24,$CB$52:$CF$52,$CJ$8:$CN$8,$CJ$49:$CN$49,$CR$15:$CV$15,$CR$37:$CV$37,$CZ$26:$DD$26,$CZ$46:$DD$46,$DH$8:$DL$8,$DH$36:$DL$36,$DP$18:$DT$18,$DP$55:$DT$55,$DX$24:$EB$24)</f>
        <v>0</v>
      </c>
      <c r="BI20" s="162" t="s">
        <v>9</v>
      </c>
      <c r="BJ20" s="218">
        <f>SUM($BT$23:$BX$23,$BT$48:$BX$48,$CB$23:$CF$23,$CB$51:$CF$51,$CJ$9:$CN$9,$CJ$48:$CN$48,$CR$14:$CV$14,$CR$36:$CV$36,$CZ$27:$DD$27,$CZ$45:$DD$45,$DH$9:$DL$9,$DH$37:$DL$37,$DP$17:$DT$17,$DP$54:$DT$54,$DX$23:$EB$23)</f>
        <v>0</v>
      </c>
      <c r="BK20" s="191">
        <f t="shared" si="3"/>
        <v>0</v>
      </c>
      <c r="BL20" s="174" t="s">
        <v>9</v>
      </c>
      <c r="BM20" s="175">
        <f t="shared" si="4"/>
        <v>0</v>
      </c>
      <c r="BN20" s="181">
        <f t="shared" si="5"/>
        <v>0</v>
      </c>
      <c r="BO20" s="219" t="s">
        <v>9</v>
      </c>
      <c r="BP20" s="220">
        <f t="shared" si="6"/>
        <v>0</v>
      </c>
      <c r="BQ20" s="221">
        <f t="shared" si="7"/>
        <v>12</v>
      </c>
      <c r="BR20" s="310"/>
      <c r="BS20" s="224" t="str">
        <f>$L$39</f>
        <v>ii</v>
      </c>
      <c r="BT20" s="448"/>
      <c r="BU20" s="448"/>
      <c r="BV20" s="448"/>
      <c r="BW20" s="448"/>
      <c r="BX20" s="448"/>
      <c r="BY20" s="6">
        <f>IF(BT20&gt;BT21,1,0)+IF(BU20&gt;BU21,1,0)+IF(BV20&gt;BV21,1,0)+IF(BW20&gt;BW21,1,0)+IF(BX20&gt;BX21,1,0)</f>
        <v>0</v>
      </c>
      <c r="BZ20" s="343"/>
      <c r="CA20" s="167" t="str">
        <f>$L$31</f>
        <v>dd</v>
      </c>
      <c r="CB20" s="448"/>
      <c r="CC20" s="448"/>
      <c r="CD20" s="448"/>
      <c r="CE20" s="448"/>
      <c r="CF20" s="448"/>
      <c r="CG20" s="6">
        <f>IF(CB20&gt;CB21,1,0)+IF(CC20&gt;CC21,1,0)+IF(CD20&gt;CD21,1,0)+IF(CE20&gt;CE21,1,0)+IF(CF20&gt;CF21,1,0)</f>
        <v>0</v>
      </c>
      <c r="CH20" s="343"/>
      <c r="CI20" s="165" t="str">
        <f>$L$37</f>
        <v>hh</v>
      </c>
      <c r="CJ20" s="448"/>
      <c r="CK20" s="448"/>
      <c r="CL20" s="448"/>
      <c r="CM20" s="448"/>
      <c r="CN20" s="448"/>
      <c r="CO20" s="6">
        <f>IF(CJ20&gt;CJ21,1,0)+IF(CK20&gt;CK21,1,0)+IF(CL20&gt;CL21,1,0)+IF(CM20&gt;CM21,1,0)+IF(CN20&gt;CN21,1,0)</f>
        <v>0</v>
      </c>
      <c r="CP20" s="349"/>
      <c r="CQ20" s="165" t="str">
        <f>$L$34</f>
        <v>ff</v>
      </c>
      <c r="CR20" s="448"/>
      <c r="CS20" s="448"/>
      <c r="CT20" s="448"/>
      <c r="CU20" s="448"/>
      <c r="CV20" s="448"/>
      <c r="CW20" s="6">
        <f>IF(CR20&gt;CR21,1,0)+IF(CS20&gt;CS21,1,0)+IF(CT20&gt;CT21,1,0)+IF(CU20&gt;CU21,1,0)+IF(CV20&gt;CV21,1,0)</f>
        <v>0</v>
      </c>
      <c r="CX20" s="349"/>
      <c r="CY20" s="205" t="str">
        <f>$L$37</f>
        <v>hh</v>
      </c>
      <c r="CZ20" s="448"/>
      <c r="DA20" s="448"/>
      <c r="DB20" s="448"/>
      <c r="DC20" s="448"/>
      <c r="DD20" s="448"/>
      <c r="DE20" s="6">
        <f>IF(CZ20&gt;CZ21,1,0)+IF(DA20&gt;DA21,1,0)+IF(DB20&gt;DB21,1,0)+IF(DC20&gt;DC21,1,0)+IF(DD20&gt;DD21,1,0)</f>
        <v>0</v>
      </c>
      <c r="DF20" s="319"/>
      <c r="DG20" s="205" t="str">
        <f>$L$31</f>
        <v>dd</v>
      </c>
      <c r="DH20" s="448"/>
      <c r="DI20" s="448"/>
      <c r="DJ20" s="448"/>
      <c r="DK20" s="448"/>
      <c r="DL20" s="448"/>
      <c r="DM20" s="6">
        <f>IF(DH20&gt;DH21,1,0)+IF(DI20&gt;DI21,1,0)+IF(DJ20&gt;DJ21,1,0)+IF(DK20&gt;DK21,1,0)+IF(DL20&gt;DL21,1,0)</f>
        <v>0</v>
      </c>
      <c r="DN20" s="349"/>
      <c r="DO20" s="205" t="str">
        <f>$L$30</f>
        <v>cc</v>
      </c>
      <c r="DP20" s="448"/>
      <c r="DQ20" s="448"/>
      <c r="DR20" s="448"/>
      <c r="DS20" s="448"/>
      <c r="DT20" s="448"/>
      <c r="DU20" s="6">
        <f>IF(DP20&gt;DP21,1,0)+IF(DQ20&gt;DQ21,1,0)+IF(DR20&gt;DR21,1,0)+IF(DS20&gt;DS21,1,0)+IF(DT20&gt;DT21,1,0)</f>
        <v>0</v>
      </c>
      <c r="DV20" s="349"/>
      <c r="DW20" s="205" t="str">
        <f>$L$34</f>
        <v>ff</v>
      </c>
      <c r="DX20" s="448"/>
      <c r="DY20" s="448"/>
      <c r="DZ20" s="448"/>
      <c r="EA20" s="448"/>
      <c r="EB20" s="448"/>
      <c r="EC20" s="6">
        <f>IF(DX20&gt;DX21,1,0)+IF(DY20&gt;DY21,1,0)+IF(DZ20&gt;DZ21,1,0)+IF(EA20&gt;EA21,1,0)+IF(EB20&gt;EB21,1,0)</f>
        <v>0</v>
      </c>
      <c r="ED20" s="322"/>
    </row>
    <row r="21" spans="1:134" s="115" customFormat="1" ht="34.950000000000003" customHeight="1" thickBot="1" x14ac:dyDescent="0.3">
      <c r="A21" s="301"/>
      <c r="B21" s="206">
        <f t="shared" si="8"/>
        <v>2.000121</v>
      </c>
      <c r="C21" s="207">
        <f t="shared" si="0"/>
        <v>13</v>
      </c>
      <c r="D21" s="208" t="str">
        <f>$L$45</f>
        <v>mm</v>
      </c>
      <c r="E21" s="248">
        <f t="shared" si="9"/>
        <v>0</v>
      </c>
      <c r="F21" s="294">
        <f t="shared" si="10"/>
        <v>0</v>
      </c>
      <c r="G21" s="227">
        <f>SUM($BN$21-$BP$21)</f>
        <v>0</v>
      </c>
      <c r="H21" s="209">
        <f>SMALL($B$9:$B$24,13)</f>
        <v>2.000121</v>
      </c>
      <c r="I21" s="210">
        <f t="shared" si="1"/>
        <v>13</v>
      </c>
      <c r="J21" s="295" t="str">
        <f t="shared" si="2"/>
        <v>mm</v>
      </c>
      <c r="K21" s="117" t="str">
        <f>$L$45</f>
        <v>mm</v>
      </c>
      <c r="L21" s="125" t="str">
        <f>IF($DM$11+$DM$12&gt;0,$DM$12,"")</f>
        <v/>
      </c>
      <c r="M21" s="126" t="s">
        <v>9</v>
      </c>
      <c r="N21" s="127" t="str">
        <f>IF($DM$11+$DM$12&gt;0,$DM$11,"")</f>
        <v/>
      </c>
      <c r="O21" s="137" t="str">
        <f>IF($CG$45+$CG$46&gt;0,$CG$46,"")</f>
        <v/>
      </c>
      <c r="P21" s="126" t="s">
        <v>9</v>
      </c>
      <c r="Q21" s="127" t="str">
        <f>IF($CG$45+$CG$46&gt;0,$CG$45,"")</f>
        <v/>
      </c>
      <c r="R21" s="137" t="str">
        <f>IF($CO$39+$CO$40&gt;0,$CO$40,"")</f>
        <v/>
      </c>
      <c r="S21" s="126" t="s">
        <v>9</v>
      </c>
      <c r="T21" s="127" t="str">
        <f>IF($CO$39+$CO$40&gt;0,$CO$39,"")</f>
        <v/>
      </c>
      <c r="U21" s="137" t="str">
        <f>IF($DU$23+$DU$24&gt;0,$DU$24,"")</f>
        <v/>
      </c>
      <c r="V21" s="126" t="s">
        <v>9</v>
      </c>
      <c r="W21" s="127" t="str">
        <f>IF($DU$23+$DU$24&gt;0,$DU$23,"")</f>
        <v/>
      </c>
      <c r="X21" s="137" t="str">
        <f>IF($CW$17+$CW$18&gt;0,$CW$18,"")</f>
        <v/>
      </c>
      <c r="Y21" s="126" t="s">
        <v>9</v>
      </c>
      <c r="Z21" s="127" t="str">
        <f>IF($CW$17+$CW$18&gt;0,$CW$17,"")</f>
        <v/>
      </c>
      <c r="AA21" s="137" t="str">
        <f>IF($DU$51+$DU$52&gt;0,$DU$52,"")</f>
        <v/>
      </c>
      <c r="AB21" s="126" t="s">
        <v>9</v>
      </c>
      <c r="AC21" s="139" t="str">
        <f>IF($DU$51+$DU$52&gt;0,$DU$51,"")</f>
        <v/>
      </c>
      <c r="AD21" s="137" t="str">
        <f>IF($CW$33+$CW$34&gt;0,$CW$34,"")</f>
        <v/>
      </c>
      <c r="AE21" s="126" t="s">
        <v>9</v>
      </c>
      <c r="AF21" s="127" t="str">
        <f>IF($CW$33+$CW$34&gt;0,$CW$33,"")</f>
        <v/>
      </c>
      <c r="AG21" s="137" t="str">
        <f>IF($EC$14+$EC$15&gt;0,$EC$15,"")</f>
        <v/>
      </c>
      <c r="AH21" s="126" t="s">
        <v>9</v>
      </c>
      <c r="AI21" s="127" t="str">
        <f>IF($EC$14+$EC$15&gt;0,$EC$14,"")</f>
        <v/>
      </c>
      <c r="AJ21" s="137" t="str">
        <f>IF($DM$42+$DM$43&gt;0,$DM$43,"")</f>
        <v/>
      </c>
      <c r="AK21" s="126" t="s">
        <v>9</v>
      </c>
      <c r="AL21" s="127" t="str">
        <f>IF($DM$42+$DM$43&gt;0,$DM$42,"")</f>
        <v/>
      </c>
      <c r="AM21" s="137" t="str">
        <f>IF($CG$11+$CG$12&gt;0,$CG$12,"")</f>
        <v/>
      </c>
      <c r="AN21" s="126" t="s">
        <v>9</v>
      </c>
      <c r="AO21" s="127" t="str">
        <f>IF($CG$11+$CG$12&gt;0,$CG$11,"")</f>
        <v/>
      </c>
      <c r="AP21" s="137" t="str">
        <f>IF($DE$23+$DE$24&gt;0,$DE$24,"")</f>
        <v/>
      </c>
      <c r="AQ21" s="126" t="s">
        <v>9</v>
      </c>
      <c r="AR21" s="127" t="str">
        <f>IF($DE$23+$DE$24&gt;0,$DE$23,"")</f>
        <v/>
      </c>
      <c r="AS21" s="137" t="str">
        <f>IF($CO$8+$CO$9&gt;0,$CO$9,"")</f>
        <v/>
      </c>
      <c r="AT21" s="126" t="s">
        <v>9</v>
      </c>
      <c r="AU21" s="127" t="str">
        <f>IF($CO$8+$CO$9&gt;0,$CO$8,"")</f>
        <v/>
      </c>
      <c r="AV21" s="194"/>
      <c r="AW21" s="193"/>
      <c r="AX21" s="196"/>
      <c r="AY21" s="137" t="str">
        <f>IF($BY$26+$BY$27&gt;0,$BY$26,"")</f>
        <v/>
      </c>
      <c r="AZ21" s="126" t="s">
        <v>9</v>
      </c>
      <c r="BA21" s="127" t="str">
        <f>IF($BY$26+$BY$27&gt;0,$BY$27,"")</f>
        <v/>
      </c>
      <c r="BB21" s="137" t="str">
        <f>IF($DE$51+$DE$52&gt;0,$DE$51,"")</f>
        <v/>
      </c>
      <c r="BC21" s="126" t="s">
        <v>9</v>
      </c>
      <c r="BD21" s="127" t="str">
        <f>IF($DE$51+$DE$52&gt;0,$DE$52,"")</f>
        <v/>
      </c>
      <c r="BE21" s="137" t="str">
        <f>IF($BY$51+$BY$52&gt;0,$BY$51,"")</f>
        <v/>
      </c>
      <c r="BF21" s="126" t="s">
        <v>9</v>
      </c>
      <c r="BG21" s="146" t="str">
        <f>IF($BY$51+$BY$52&gt;0,$BY$52,"")</f>
        <v/>
      </c>
      <c r="BH21" s="217">
        <f>SUM($BT$26:$BX$26,$BT$51:$BX$51,$CB$12:$CF$12,$CB$46:$CF$46,$CJ$9:$CN$9,$CJ$40:$CN$40,$CR$18:$CV$18,$CR$34:$CV$34,$CZ$24:$DD$24,$CZ$51:$DD$51,$DH$12:$DL$12,$DH$43:$DL$43,$DP$24:$DT$24,$DP$52:$DT$52,$DX$15:$EB$15)</f>
        <v>0</v>
      </c>
      <c r="BI21" s="162" t="s">
        <v>9</v>
      </c>
      <c r="BJ21" s="218">
        <f>SUM($BT$27:$BX$27,$BT$52:$BX$52,$CB$11:$CF$11,$CB$45:$CF$45,$CJ$8:$CN$8,$CJ$39:$CN$39,$CR$17:$CV$17,$CR$33:$CV$33,$CZ$23:$DD$23,$CZ$52:$DD$52,$DH$11:$DL$11,$DH$42:$DL$42,$DP$23:$DT$23,$DP$51:$DT$51,$DX$14:$EB$14)</f>
        <v>0</v>
      </c>
      <c r="BK21" s="191">
        <f t="shared" si="3"/>
        <v>0</v>
      </c>
      <c r="BL21" s="174" t="s">
        <v>9</v>
      </c>
      <c r="BM21" s="175">
        <f t="shared" si="4"/>
        <v>0</v>
      </c>
      <c r="BN21" s="181">
        <f t="shared" si="5"/>
        <v>0</v>
      </c>
      <c r="BO21" s="219" t="s">
        <v>9</v>
      </c>
      <c r="BP21" s="220">
        <f t="shared" si="6"/>
        <v>0</v>
      </c>
      <c r="BQ21" s="221">
        <f t="shared" si="7"/>
        <v>13</v>
      </c>
      <c r="BR21" s="310"/>
      <c r="BS21" s="225" t="str">
        <f>$L$40</f>
        <v>jj</v>
      </c>
      <c r="BT21" s="449"/>
      <c r="BU21" s="449"/>
      <c r="BV21" s="449"/>
      <c r="BW21" s="449"/>
      <c r="BX21" s="449"/>
      <c r="BY21" s="238">
        <f>IF(BT21&gt;BT20,1,0)+IF(BU21&gt;BU20,1,0)+IF(BV21&gt;BV20,1,0)+IF(BW21&gt;BW20,1,0)+IF(BX21&gt;BX20,1,0)</f>
        <v>0</v>
      </c>
      <c r="BZ21" s="343"/>
      <c r="CA21" s="222" t="str">
        <f>$L$39</f>
        <v>ii</v>
      </c>
      <c r="CB21" s="449"/>
      <c r="CC21" s="449"/>
      <c r="CD21" s="449"/>
      <c r="CE21" s="449"/>
      <c r="CF21" s="449"/>
      <c r="CG21" s="238">
        <f>IF(CB21&gt;CB20,1,0)+IF(CC21&gt;CC20,1,0)+IF(CD21&gt;CD20,1,0)+IF(CE21&gt;CE20,1,0)+IF(CF21&gt;CF20,1,0)</f>
        <v>0</v>
      </c>
      <c r="CH21" s="343"/>
      <c r="CI21" s="166" t="str">
        <f>$L$42</f>
        <v>kk</v>
      </c>
      <c r="CJ21" s="449"/>
      <c r="CK21" s="449"/>
      <c r="CL21" s="449"/>
      <c r="CM21" s="449"/>
      <c r="CN21" s="449"/>
      <c r="CO21" s="238">
        <f>IF(CJ21&gt;CJ20,1,0)+IF(CK21&gt;CK20,1,0)+IF(CL21&gt;CL20,1,0)+IF(CM21&gt;CM20,1,0)+IF(CN21&gt;CN20,1,0)</f>
        <v>0</v>
      </c>
      <c r="CP21" s="349"/>
      <c r="CQ21" s="166" t="str">
        <f>$L$49</f>
        <v>pp</v>
      </c>
      <c r="CR21" s="449"/>
      <c r="CS21" s="449"/>
      <c r="CT21" s="449"/>
      <c r="CU21" s="449"/>
      <c r="CV21" s="449"/>
      <c r="CW21" s="238">
        <f>IF(CR21&gt;CR20,1,0)+IF(CS21&gt;CS20,1,0)+IF(CT21&gt;CT20,1,0)+IF(CU21&gt;CU20,1,0)+IF(CV21&gt;CV20,1,0)</f>
        <v>0</v>
      </c>
      <c r="CX21" s="349"/>
      <c r="CY21" s="216" t="str">
        <f>$L$40</f>
        <v>jj</v>
      </c>
      <c r="CZ21" s="449"/>
      <c r="DA21" s="449"/>
      <c r="DB21" s="449"/>
      <c r="DC21" s="449"/>
      <c r="DD21" s="449"/>
      <c r="DE21" s="238">
        <f>IF(CZ21&gt;CZ20,1,0)+IF(DA21&gt;DA20,1,0)+IF(DB21&gt;DB20,1,0)+IF(DC21&gt;DC20,1,0)+IF(DD21&gt;DD20,1,0)</f>
        <v>0</v>
      </c>
      <c r="DF21" s="319"/>
      <c r="DG21" s="216" t="str">
        <f>$L$42</f>
        <v>kk</v>
      </c>
      <c r="DH21" s="449"/>
      <c r="DI21" s="449"/>
      <c r="DJ21" s="449"/>
      <c r="DK21" s="449"/>
      <c r="DL21" s="449"/>
      <c r="DM21" s="238">
        <f>IF(DH21&gt;DH20,1,0)+IF(DI21&gt;DI20,1,0)+IF(DJ21&gt;DJ20,1,0)+IF(DK21&gt;DK20,1,0)+IF(DL21&gt;DL20,1,0)</f>
        <v>0</v>
      </c>
      <c r="DN21" s="349"/>
      <c r="DO21" s="216" t="str">
        <f>$L$37</f>
        <v>hh</v>
      </c>
      <c r="DP21" s="449"/>
      <c r="DQ21" s="449"/>
      <c r="DR21" s="449"/>
      <c r="DS21" s="449"/>
      <c r="DT21" s="449"/>
      <c r="DU21" s="238">
        <f>IF(DP21&gt;DP20,1,0)+IF(DQ21&gt;DQ20,1,0)+IF(DR21&gt;DR20,1,0)+IF(DS21&gt;DS20,1,0)+IF(DT21&gt;DT20,1,0)</f>
        <v>0</v>
      </c>
      <c r="DV21" s="349"/>
      <c r="DW21" s="216" t="str">
        <f>$L$46</f>
        <v>nn</v>
      </c>
      <c r="DX21" s="449"/>
      <c r="DY21" s="449"/>
      <c r="DZ21" s="449"/>
      <c r="EA21" s="449"/>
      <c r="EB21" s="449"/>
      <c r="EC21" s="238">
        <f>IF(DX21&gt;DX20,1,0)+IF(DY21&gt;DY20,1,0)+IF(DZ21&gt;DZ20,1,0)+IF(EA21&gt;EA20,1,0)+IF(EB21&gt;EB20,1,0)</f>
        <v>0</v>
      </c>
      <c r="ED21" s="322"/>
    </row>
    <row r="22" spans="1:134" s="115" customFormat="1" ht="34.950000000000003" customHeight="1" x14ac:dyDescent="0.25">
      <c r="A22" s="301"/>
      <c r="B22" s="206">
        <f t="shared" si="8"/>
        <v>2.0001220000000002</v>
      </c>
      <c r="C22" s="207">
        <f t="shared" si="0"/>
        <v>14</v>
      </c>
      <c r="D22" s="208" t="str">
        <f>$L$46</f>
        <v>nn</v>
      </c>
      <c r="E22" s="248">
        <f t="shared" si="9"/>
        <v>0</v>
      </c>
      <c r="F22" s="294">
        <f t="shared" si="10"/>
        <v>0</v>
      </c>
      <c r="G22" s="227">
        <f>SUM($BN$22-$BP$22)</f>
        <v>0</v>
      </c>
      <c r="H22" s="209">
        <f>SMALL($B$9:$B$24,14)</f>
        <v>2.0001220000000002</v>
      </c>
      <c r="I22" s="210">
        <f t="shared" si="1"/>
        <v>14</v>
      </c>
      <c r="J22" s="295" t="str">
        <f t="shared" si="2"/>
        <v>nn</v>
      </c>
      <c r="K22" s="117" t="str">
        <f>$L$46</f>
        <v>nn</v>
      </c>
      <c r="L22" s="125" t="str">
        <f>IF($CG$42+$CG$43&gt;0,$CG$43,"")</f>
        <v/>
      </c>
      <c r="M22" s="126" t="s">
        <v>9</v>
      </c>
      <c r="N22" s="127" t="str">
        <f>IF($CG$42+$CG$43&gt;0,$CG$42,"")</f>
        <v/>
      </c>
      <c r="O22" s="137" t="str">
        <f>IF($CW$26+$CW$27&gt;0,$CW$27,"")</f>
        <v/>
      </c>
      <c r="P22" s="126" t="s">
        <v>9</v>
      </c>
      <c r="Q22" s="127" t="str">
        <f>IF($CW$26+$CW$27&gt;0,$CW$26,"")</f>
        <v/>
      </c>
      <c r="R22" s="137" t="str">
        <f>IF($DM$17+$DM$18&gt;0,$DM$18,"")</f>
        <v/>
      </c>
      <c r="S22" s="126" t="s">
        <v>9</v>
      </c>
      <c r="T22" s="127" t="str">
        <f>IF($DM$17+$DM$18&gt;0,$DM$17,"")</f>
        <v/>
      </c>
      <c r="U22" s="137" t="str">
        <f>IF($CO$14+$CO$15&gt;0,$CO$15,"")</f>
        <v/>
      </c>
      <c r="V22" s="126" t="s">
        <v>9</v>
      </c>
      <c r="W22" s="127" t="str">
        <f>IF($CO$14+$CO$15&gt;0,$CO$14,"")</f>
        <v/>
      </c>
      <c r="X22" s="137" t="str">
        <f>IF($CO$42+$CO$43&gt;0,$CO$43,"")</f>
        <v/>
      </c>
      <c r="Y22" s="126" t="s">
        <v>9</v>
      </c>
      <c r="Z22" s="127" t="str">
        <f>IF($CO$42+$CO$43&gt;0,$CO$42,"")</f>
        <v/>
      </c>
      <c r="AA22" s="137" t="str">
        <f>IF($EC$20+$EC$21&gt;0,$EC$21,"")</f>
        <v/>
      </c>
      <c r="AB22" s="126" t="s">
        <v>9</v>
      </c>
      <c r="AC22" s="139" t="str">
        <f>IF($EC$20+$EC$21&gt;0,$EC$20,"")</f>
        <v/>
      </c>
      <c r="AD22" s="137" t="str">
        <f>IF($DU$11+$DU$12&gt;0,$DU$12,"")</f>
        <v/>
      </c>
      <c r="AE22" s="126" t="s">
        <v>9</v>
      </c>
      <c r="AF22" s="127" t="str">
        <f>IF($DU$11+$DU$12&gt;0,$DU$11,"")</f>
        <v/>
      </c>
      <c r="AG22" s="137" t="str">
        <f>IF($CG$17+$CG$18&gt;0,$CG$18,"")</f>
        <v/>
      </c>
      <c r="AH22" s="126" t="s">
        <v>9</v>
      </c>
      <c r="AI22" s="127" t="str">
        <f>IF($CG$17+$CG$18&gt;0,$CG$17,"")</f>
        <v/>
      </c>
      <c r="AJ22" s="137" t="str">
        <f>IF($CW$54+$CW$55&gt;0,$CW$55,"")</f>
        <v/>
      </c>
      <c r="AK22" s="126" t="s">
        <v>9</v>
      </c>
      <c r="AL22" s="127" t="str">
        <f>IF($CW$54+$CW$55&gt;0,$CW$54,"")</f>
        <v/>
      </c>
      <c r="AM22" s="137" t="str">
        <f>IF($DU$36+$DU$37&gt;0,$DU$37,"")</f>
        <v/>
      </c>
      <c r="AN22" s="126" t="s">
        <v>9</v>
      </c>
      <c r="AO22" s="127" t="str">
        <f>IF($DU$36+$DU$37&gt;0,$DU$36,"")</f>
        <v/>
      </c>
      <c r="AP22" s="137" t="str">
        <f>IF($DE$54+$DE$55&gt;0,$DE$55,"")</f>
        <v/>
      </c>
      <c r="AQ22" s="126" t="s">
        <v>9</v>
      </c>
      <c r="AR22" s="127" t="str">
        <f>IF($DE$54+$DE$55&gt;0,$DE$54,"")</f>
        <v/>
      </c>
      <c r="AS22" s="137" t="str">
        <f>IF($DM$36+$DM$37&gt;0,$DM$37,"")</f>
        <v/>
      </c>
      <c r="AT22" s="126" t="s">
        <v>9</v>
      </c>
      <c r="AU22" s="127" t="str">
        <f>IF($DM$36+$DM$37&gt;0,$DM$36,"")</f>
        <v/>
      </c>
      <c r="AV22" s="137" t="str">
        <f>IF($BY$26+$BY$27&gt;0,$BY$27,"")</f>
        <v/>
      </c>
      <c r="AW22" s="126" t="s">
        <v>9</v>
      </c>
      <c r="AX22" s="127" t="str">
        <f>IF($BY$26+$BY$27&gt;0,$BY$26,"")</f>
        <v/>
      </c>
      <c r="AY22" s="194"/>
      <c r="AZ22" s="193"/>
      <c r="BA22" s="196"/>
      <c r="BB22" s="137" t="str">
        <f>IF($BY$54+$BY$55&gt;0,$BY$54,"")</f>
        <v/>
      </c>
      <c r="BC22" s="126" t="s">
        <v>9</v>
      </c>
      <c r="BD22" s="127" t="str">
        <f>IF($BY$54+$BY$55&gt;0,$BY$55,"")</f>
        <v/>
      </c>
      <c r="BE22" s="137" t="str">
        <f>IF($DE$29+$DE$30&gt;0,$DE$29,"")</f>
        <v/>
      </c>
      <c r="BF22" s="126" t="s">
        <v>9</v>
      </c>
      <c r="BG22" s="146" t="str">
        <f>IF($DE$29+$DE$30&gt;0,$DE$30,"")</f>
        <v/>
      </c>
      <c r="BH22" s="217">
        <f>SUM($BT$27:$BX$27,$BT$54:$BX$54,$CB$18:$CF$18,$CB$43:$CF$43,$CJ$15:$CN$15,$CJ$43:$CN$43,$CR$27:$CV$27,$CR$55:$CV$55,$CZ$29:$DD$29,$CZ$55:$DD$55,$DH$18:$DL$18,$DH$37:$DL$37,$DP$12:$DT$12,$DP$37:$DT$37,$DX$21:$EB$21)</f>
        <v>0</v>
      </c>
      <c r="BI22" s="162" t="s">
        <v>9</v>
      </c>
      <c r="BJ22" s="218">
        <f>SUM($BT$26:$BX$26,$BT$55:$BX$55,$CB$17:$CF$17,$CB$42:$CF$42,$CJ$14:$CN$14,$CJ$42:$CN$42,$CR$26:$CV$26,$CR$54:$CV$54,$CZ$30:$DD$30,$CZ$54:$DD$54,$DH$17:$DL$17,$DH$36:$DL$36,$DP$11:$DT$11,$DP$36:$DT$36,$DX$20:$EB$20)</f>
        <v>0</v>
      </c>
      <c r="BK22" s="191">
        <f t="shared" si="3"/>
        <v>0</v>
      </c>
      <c r="BL22" s="174" t="s">
        <v>9</v>
      </c>
      <c r="BM22" s="175">
        <f t="shared" si="4"/>
        <v>0</v>
      </c>
      <c r="BN22" s="181">
        <f t="shared" si="5"/>
        <v>0</v>
      </c>
      <c r="BO22" s="219" t="s">
        <v>9</v>
      </c>
      <c r="BP22" s="220">
        <f t="shared" si="6"/>
        <v>0</v>
      </c>
      <c r="BQ22" s="221">
        <f t="shared" si="7"/>
        <v>14</v>
      </c>
      <c r="BR22" s="310"/>
      <c r="BS22" s="349"/>
      <c r="BT22" s="453"/>
      <c r="BU22" s="453"/>
      <c r="BV22" s="453"/>
      <c r="BW22" s="453"/>
      <c r="BX22" s="453"/>
      <c r="BY22" s="349"/>
      <c r="BZ22" s="343"/>
      <c r="CA22" s="345"/>
      <c r="CB22" s="345"/>
      <c r="CC22" s="345"/>
      <c r="CD22" s="345"/>
      <c r="CE22" s="345"/>
      <c r="CF22" s="345"/>
      <c r="CG22" s="345"/>
      <c r="CH22" s="343"/>
      <c r="CI22" s="345"/>
      <c r="CJ22" s="345"/>
      <c r="CK22" s="345"/>
      <c r="CL22" s="345"/>
      <c r="CM22" s="345"/>
      <c r="CN22" s="345"/>
      <c r="CO22" s="345"/>
      <c r="CP22" s="349"/>
      <c r="CQ22" s="352"/>
      <c r="CR22" s="352"/>
      <c r="CS22" s="352"/>
      <c r="CT22" s="352"/>
      <c r="CU22" s="352"/>
      <c r="CV22" s="352"/>
      <c r="CW22" s="352"/>
      <c r="CX22" s="349"/>
      <c r="CY22" s="352"/>
      <c r="CZ22" s="352"/>
      <c r="DA22" s="352"/>
      <c r="DB22" s="352"/>
      <c r="DC22" s="352"/>
      <c r="DD22" s="352"/>
      <c r="DE22" s="349"/>
      <c r="DF22" s="319"/>
      <c r="DG22" s="319"/>
      <c r="DH22" s="438"/>
      <c r="DI22" s="438"/>
      <c r="DJ22" s="438"/>
      <c r="DK22" s="438"/>
      <c r="DL22" s="438"/>
      <c r="DM22" s="349"/>
      <c r="DN22" s="349"/>
      <c r="DO22" s="319"/>
      <c r="DP22" s="438"/>
      <c r="DQ22" s="438"/>
      <c r="DR22" s="438"/>
      <c r="DS22" s="438"/>
      <c r="DT22" s="438"/>
      <c r="DU22" s="349"/>
      <c r="DV22" s="349"/>
      <c r="DW22" s="319"/>
      <c r="DX22" s="438"/>
      <c r="DY22" s="438"/>
      <c r="DZ22" s="438"/>
      <c r="EA22" s="438"/>
      <c r="EB22" s="438"/>
      <c r="EC22" s="349"/>
      <c r="ED22" s="322"/>
    </row>
    <row r="23" spans="1:134" s="115" customFormat="1" ht="34.950000000000003" customHeight="1" x14ac:dyDescent="0.25">
      <c r="A23" s="301"/>
      <c r="B23" s="206">
        <f t="shared" si="8"/>
        <v>2.0001230000000003</v>
      </c>
      <c r="C23" s="207">
        <f t="shared" si="0"/>
        <v>15</v>
      </c>
      <c r="D23" s="223" t="str">
        <f>$L$48</f>
        <v>oo</v>
      </c>
      <c r="E23" s="248">
        <f t="shared" si="9"/>
        <v>0</v>
      </c>
      <c r="F23" s="294">
        <f t="shared" si="10"/>
        <v>0</v>
      </c>
      <c r="G23" s="227">
        <f>SUM($BN$23-$BP$23)</f>
        <v>0</v>
      </c>
      <c r="H23" s="209">
        <f>SMALL($B$9:$B$24,15)</f>
        <v>2.0001230000000003</v>
      </c>
      <c r="I23" s="210">
        <f t="shared" si="1"/>
        <v>15</v>
      </c>
      <c r="J23" s="295" t="str">
        <f t="shared" si="2"/>
        <v>oo</v>
      </c>
      <c r="K23" s="117" t="str">
        <f>$L$48</f>
        <v>oo</v>
      </c>
      <c r="L23" s="125" t="str">
        <f>IF($CO$33+$CO$34&gt;0,$CO$34,"")</f>
        <v/>
      </c>
      <c r="M23" s="126" t="s">
        <v>9</v>
      </c>
      <c r="N23" s="127" t="str">
        <f>IF($CO$33+$CO$34&gt;0,$CO$33,"")</f>
        <v/>
      </c>
      <c r="O23" s="137" t="str">
        <f>IF($DM$14+$DM$15&gt;0,$DM$15,"")</f>
        <v/>
      </c>
      <c r="P23" s="126" t="s">
        <v>9</v>
      </c>
      <c r="Q23" s="127" t="str">
        <f>IF($DM$14+$DM$15&gt;0,$DM$14,"")</f>
        <v/>
      </c>
      <c r="R23" s="137" t="str">
        <f>IF($CW$29+$CW$30&gt;0,$CW$30,"")</f>
        <v/>
      </c>
      <c r="S23" s="126" t="s">
        <v>9</v>
      </c>
      <c r="T23" s="127" t="str">
        <f>IF($CW$29+$CW$30&gt;0,$CW$29,"")</f>
        <v/>
      </c>
      <c r="U23" s="137" t="str">
        <f>IF($CW$48+$CW$49&gt;0,$CW$49,"")</f>
        <v/>
      </c>
      <c r="V23" s="126" t="s">
        <v>9</v>
      </c>
      <c r="W23" s="127" t="str">
        <f>IF($CW$48+$CW$49&gt;0,$CW$48,"")</f>
        <v/>
      </c>
      <c r="X23" s="137" t="str">
        <f>IF($DU$26+$DU$27&gt;0,$DU$27,"")</f>
        <v/>
      </c>
      <c r="Y23" s="126" t="s">
        <v>9</v>
      </c>
      <c r="Z23" s="127" t="str">
        <f>IF($DU$26+$DU$27&gt;0,$DU$26,"")</f>
        <v/>
      </c>
      <c r="AA23" s="137" t="str">
        <f>IF($DM$51+$DM$52&gt;0,$DM$52,"")</f>
        <v/>
      </c>
      <c r="AB23" s="126" t="s">
        <v>9</v>
      </c>
      <c r="AC23" s="139" t="str">
        <f>IF($DM$51+$DM$52&gt;0,$DM$51,"")</f>
        <v/>
      </c>
      <c r="AD23" s="137" t="str">
        <f>IF($EC$17+$EC$18&gt;0,$EC$18,"")</f>
        <v/>
      </c>
      <c r="AE23" s="126" t="s">
        <v>9</v>
      </c>
      <c r="AF23" s="127" t="str">
        <f>IF($EC$17+$EC$18&gt;0,$EC$17,"")</f>
        <v/>
      </c>
      <c r="AG23" s="137" t="str">
        <f>IF($CG$39+$CG$40&gt;0,$CG$40,"")</f>
        <v/>
      </c>
      <c r="AH23" s="126" t="s">
        <v>9</v>
      </c>
      <c r="AI23" s="127" t="str">
        <f>IF($CG$39+$CG$40&gt;0,$CG$39,"")</f>
        <v/>
      </c>
      <c r="AJ23" s="137" t="str">
        <f>IF($DU$39+$DU$40&gt;0,$DU$40,"")</f>
        <v/>
      </c>
      <c r="AK23" s="126" t="s">
        <v>9</v>
      </c>
      <c r="AL23" s="127" t="str">
        <f>IF($DU$39+$DU$40&gt;0,$DU$39,"")</f>
        <v/>
      </c>
      <c r="AM23" s="137" t="str">
        <f>IF($CO$11+$CO$12&gt;0,$CO$12,"")</f>
        <v/>
      </c>
      <c r="AN23" s="126" t="s">
        <v>9</v>
      </c>
      <c r="AO23" s="127" t="str">
        <f>IF($CO$11+$CO$12&gt;0,$CO$11,"")</f>
        <v/>
      </c>
      <c r="AP23" s="137" t="str">
        <f>IF($CG$14+$CG$15&gt;0,$CG$15,"")</f>
        <v/>
      </c>
      <c r="AQ23" s="126" t="s">
        <v>9</v>
      </c>
      <c r="AR23" s="127" t="str">
        <f>IF($CG$14+$CG$15&gt;0,$CG$14,"")</f>
        <v/>
      </c>
      <c r="AS23" s="137" t="str">
        <f>IF($DE$26+$DE$27&gt;0,$DE$27,"")</f>
        <v/>
      </c>
      <c r="AT23" s="126" t="s">
        <v>9</v>
      </c>
      <c r="AU23" s="127" t="str">
        <f>IF($DE$26+$DE$27&gt;0,$DE$26,"")</f>
        <v/>
      </c>
      <c r="AV23" s="137" t="str">
        <f>IF($DE$51+$DE$52&gt;0,$DE$52,"")</f>
        <v/>
      </c>
      <c r="AW23" s="126" t="s">
        <v>9</v>
      </c>
      <c r="AX23" s="127" t="str">
        <f>IF($DE$51+$DE$52&gt;0,$DE$51,"")</f>
        <v/>
      </c>
      <c r="AY23" s="137" t="str">
        <f>IF($BY$54+$BY$55&gt;0,$BY$55,"")</f>
        <v/>
      </c>
      <c r="AZ23" s="126" t="s">
        <v>9</v>
      </c>
      <c r="BA23" s="127" t="str">
        <f>IF($BY$54+$BY$55&gt;0,$BY$54,"")</f>
        <v/>
      </c>
      <c r="BB23" s="134"/>
      <c r="BC23" s="135"/>
      <c r="BD23" s="136"/>
      <c r="BE23" s="137" t="str">
        <f>IF($BY$29+$BY$30&gt;0,$BY$29,"")</f>
        <v/>
      </c>
      <c r="BF23" s="126" t="s">
        <v>9</v>
      </c>
      <c r="BG23" s="146" t="str">
        <f>IF($BY$29+$BY$30&gt;0,$BY$30,"")</f>
        <v/>
      </c>
      <c r="BH23" s="217">
        <f>SUM($BT$29:$BX$29,$BT$55:$BX$55,$CB$15:$CF$15,$CB$40:$CF$40,$CJ$12:$CN$12,$CJ$34:$CN$34,$CR$30:$CV$30,$CR$49:$CV$49,$CZ$27:$DD$27,$CZ$52:$DD$52,$DH$15:$DL$15,$DH$52:$DL$52,$DP$27:$DT$27,$DP$40:$DT$40,$DX$18:$EB$18)</f>
        <v>0</v>
      </c>
      <c r="BI23" s="162" t="s">
        <v>9</v>
      </c>
      <c r="BJ23" s="218">
        <f>SUM($BT$30:$BX$30,$BT$54:$BX$54,$CB$14:$CF$14,$CB$39:$CF$39,$CJ$11:$CN$11,$CJ$33:$CN$33,$CR$29:$CV$29,$CR$48:$CV$48,$CZ$26:$DD$26,$CZ$51:$DD$51,$DH$14:$DL$14,$DH$51:$DL$51,$DP$26:$DT$26,$DP$39:$DT$39,$DX$17:$EB$17)</f>
        <v>0</v>
      </c>
      <c r="BK23" s="191">
        <f t="shared" si="3"/>
        <v>0</v>
      </c>
      <c r="BL23" s="174" t="s">
        <v>9</v>
      </c>
      <c r="BM23" s="175">
        <f t="shared" si="4"/>
        <v>0</v>
      </c>
      <c r="BN23" s="181">
        <f t="shared" si="5"/>
        <v>0</v>
      </c>
      <c r="BO23" s="219" t="s">
        <v>9</v>
      </c>
      <c r="BP23" s="220">
        <f t="shared" si="6"/>
        <v>0</v>
      </c>
      <c r="BQ23" s="221">
        <f t="shared" si="7"/>
        <v>15</v>
      </c>
      <c r="BR23" s="310"/>
      <c r="BS23" s="165" t="str">
        <f>$L$42</f>
        <v>kk</v>
      </c>
      <c r="BT23" s="448"/>
      <c r="BU23" s="448"/>
      <c r="BV23" s="448"/>
      <c r="BW23" s="448"/>
      <c r="BX23" s="448"/>
      <c r="BY23" s="6">
        <f>IF(BT23&gt;BT24,1,0)+IF(BU23&gt;BU24,1,0)+IF(BV23&gt;BV24,1,0)+IF(BW23&gt;BW24,1,0)+IF(BX23&gt;BX24,1,0)</f>
        <v>0</v>
      </c>
      <c r="BZ23" s="343"/>
      <c r="CA23" s="165" t="str">
        <f>$L$33</f>
        <v>ee</v>
      </c>
      <c r="CB23" s="448"/>
      <c r="CC23" s="448"/>
      <c r="CD23" s="448"/>
      <c r="CE23" s="448"/>
      <c r="CF23" s="448"/>
      <c r="CG23" s="6">
        <f>IF(CB23&gt;CB24,1,0)+IF(CC23&gt;CC24,1,0)+IF(CD23&gt;CD24,1,0)+IF(CE23&gt;CE24,1,0)+IF(CF23&gt;CF24,1,0)</f>
        <v>0</v>
      </c>
      <c r="CH23" s="343"/>
      <c r="CI23" s="165" t="str">
        <f>$L$28</f>
        <v>bb</v>
      </c>
      <c r="CJ23" s="448"/>
      <c r="CK23" s="448"/>
      <c r="CL23" s="448"/>
      <c r="CM23" s="448"/>
      <c r="CN23" s="448"/>
      <c r="CO23" s="6">
        <f>IF(CJ23&gt;CJ24,1,0)+IF(CK23&gt;CK24,1,0)+IF(CL23&gt;CL24,1,0)+IF(CM23&gt;CM24,1,0)+IF(CN23&gt;CN24,1,0)</f>
        <v>0</v>
      </c>
      <c r="CP23" s="349"/>
      <c r="CQ23" s="165" t="str">
        <f>$L$31</f>
        <v>dd</v>
      </c>
      <c r="CR23" s="448"/>
      <c r="CS23" s="448"/>
      <c r="CT23" s="448"/>
      <c r="CU23" s="448"/>
      <c r="CV23" s="448"/>
      <c r="CW23" s="6">
        <f>IF(CR23&gt;CR24,1,0)+IF(CS23&gt;CS24,1,0)+IF(CT23&gt;CT24,1,0)+IF(CU23&gt;CU24,1,0)+IF(CV23&gt;CV24,1,0)</f>
        <v>0</v>
      </c>
      <c r="CX23" s="349"/>
      <c r="CY23" s="205" t="str">
        <f>$L$42</f>
        <v>kk</v>
      </c>
      <c r="CZ23" s="448"/>
      <c r="DA23" s="448"/>
      <c r="DB23" s="448"/>
      <c r="DC23" s="448"/>
      <c r="DD23" s="448"/>
      <c r="DE23" s="6">
        <f>IF(CZ23&gt;CZ24,1,0)+IF(DA23&gt;DA24,1,0)+IF(DB23&gt;DB24,1,0)+IF(DC23&gt;DC24,1,0)+IF(DD23&gt;DD24,1,0)</f>
        <v>0</v>
      </c>
      <c r="DF23" s="319"/>
      <c r="DG23" s="205" t="str">
        <f>$L$33</f>
        <v>ee</v>
      </c>
      <c r="DH23" s="448"/>
      <c r="DI23" s="448"/>
      <c r="DJ23" s="448"/>
      <c r="DK23" s="448"/>
      <c r="DL23" s="448"/>
      <c r="DM23" s="6">
        <f>IF(DH23&gt;DH24,1,0)+IF(DI23&gt;DI24,1,0)+IF(DJ23&gt;DJ24,1,0)+IF(DK23&gt;DK24,1,0)+IF(DL23&gt;DL24,1,0)</f>
        <v>0</v>
      </c>
      <c r="DN23" s="349"/>
      <c r="DO23" s="205" t="str">
        <f>$L$31</f>
        <v>dd</v>
      </c>
      <c r="DP23" s="448"/>
      <c r="DQ23" s="448"/>
      <c r="DR23" s="448"/>
      <c r="DS23" s="448"/>
      <c r="DT23" s="448"/>
      <c r="DU23" s="6">
        <f>IF(DP23&gt;DP24,1,0)+IF(DQ23&gt;DQ24,1,0)+IF(DR23&gt;DR24,1,0)+IF(DS23&gt;DS24,1,0)+IF(DT23&gt;DT24,1,0)</f>
        <v>0</v>
      </c>
      <c r="DV23" s="349"/>
      <c r="DW23" s="205" t="str">
        <f>$L$30</f>
        <v>cc</v>
      </c>
      <c r="DX23" s="448"/>
      <c r="DY23" s="448"/>
      <c r="DZ23" s="448"/>
      <c r="EA23" s="448"/>
      <c r="EB23" s="448"/>
      <c r="EC23" s="6">
        <f>IF(DX23&gt;DX24,1,0)+IF(DY23&gt;DY24,1,0)+IF(DZ23&gt;DZ24,1,0)+IF(EA23&gt;EA24,1,0)+IF(EB23&gt;EB24,1,0)</f>
        <v>0</v>
      </c>
      <c r="ED23" s="322"/>
    </row>
    <row r="24" spans="1:134" s="115" customFormat="1" ht="34.950000000000003" customHeight="1" thickBot="1" x14ac:dyDescent="0.3">
      <c r="A24" s="301"/>
      <c r="B24" s="226">
        <f t="shared" si="8"/>
        <v>2.000124</v>
      </c>
      <c r="C24" s="227">
        <f t="shared" si="0"/>
        <v>16</v>
      </c>
      <c r="D24" s="223" t="str">
        <f>$L$49</f>
        <v>pp</v>
      </c>
      <c r="E24" s="248">
        <f t="shared" si="9"/>
        <v>0</v>
      </c>
      <c r="F24" s="294">
        <f t="shared" si="10"/>
        <v>0</v>
      </c>
      <c r="G24" s="227">
        <f>SUM($BN$24-$BP$24)</f>
        <v>0</v>
      </c>
      <c r="H24" s="228">
        <f>SMALL($B$9:$B$24,16)</f>
        <v>2.000124</v>
      </c>
      <c r="I24" s="210">
        <f t="shared" si="1"/>
        <v>16</v>
      </c>
      <c r="J24" s="223" t="str">
        <f t="shared" si="2"/>
        <v>pp</v>
      </c>
      <c r="K24" s="117" t="str">
        <f>$L$49</f>
        <v>pp</v>
      </c>
      <c r="L24" s="128" t="str">
        <f>IF($CG$8+$CG$9&gt;0,$CG$9,"")</f>
        <v/>
      </c>
      <c r="M24" s="129" t="s">
        <v>9</v>
      </c>
      <c r="N24" s="130" t="str">
        <f>IF($CG$8+$CG$9&gt;0,$CG$8,"")</f>
        <v/>
      </c>
      <c r="O24" s="138" t="str">
        <f>IF($DU$33+$DU$34&gt;0,$DU$34,"")</f>
        <v/>
      </c>
      <c r="P24" s="129" t="s">
        <v>9</v>
      </c>
      <c r="Q24" s="130" t="str">
        <f>IF($DU$33+$DU$34&gt;0,$DU$33,"")</f>
        <v/>
      </c>
      <c r="R24" s="138" t="str">
        <f>IF($CW$45+$CW$46&gt;0,$CW$46,"")</f>
        <v/>
      </c>
      <c r="S24" s="129" t="s">
        <v>9</v>
      </c>
      <c r="T24" s="130" t="str">
        <f>IF($CW$45+$CW$46&gt;0,$CW$45,"")</f>
        <v/>
      </c>
      <c r="U24" s="138" t="str">
        <f>IF($EC$26+$EC$27&gt;0,$EC$27,"")</f>
        <v/>
      </c>
      <c r="V24" s="129" t="s">
        <v>9</v>
      </c>
      <c r="W24" s="130" t="str">
        <f>IF($EC$26+$EC$27&gt;0,$EC$26,"")</f>
        <v/>
      </c>
      <c r="X24" s="138" t="str">
        <f>IF($CO$17+$CO$18&gt;0,$CO$18,"")</f>
        <v/>
      </c>
      <c r="Y24" s="129" t="s">
        <v>9</v>
      </c>
      <c r="Z24" s="130" t="str">
        <f>IF($CO$17+$CO$18&gt;0,$CO$17,"")</f>
        <v/>
      </c>
      <c r="AA24" s="138" t="str">
        <f>IF($CW$20+$CW$21&gt;0,$CW$21,"")</f>
        <v/>
      </c>
      <c r="AB24" s="129" t="s">
        <v>9</v>
      </c>
      <c r="AC24" s="141" t="str">
        <f>IF($CW$20+$CW$21&gt;0,$CW$20,"")</f>
        <v/>
      </c>
      <c r="AD24" s="138" t="str">
        <f>IF($CG$33+$CG$34&gt;0,$CG$34,"")</f>
        <v/>
      </c>
      <c r="AE24" s="129" t="s">
        <v>9</v>
      </c>
      <c r="AF24" s="130" t="str">
        <f>IF($CG$33+$CG$34&gt;0,$CG$33,"")</f>
        <v/>
      </c>
      <c r="AG24" s="138" t="str">
        <f>IF($CO$54+$CO$55&gt;0,$CO$55,"")</f>
        <v/>
      </c>
      <c r="AH24" s="129" t="s">
        <v>9</v>
      </c>
      <c r="AI24" s="130" t="str">
        <f>IF($CO$54+$CO$55&gt;0,$CO$54,"")</f>
        <v/>
      </c>
      <c r="AJ24" s="138" t="str">
        <f>IF($DU$14+$DU$15&gt;0,$DU$15,"")</f>
        <v/>
      </c>
      <c r="AK24" s="129" t="s">
        <v>9</v>
      </c>
      <c r="AL24" s="130" t="str">
        <f>IF($DU$14+$DU$15&gt;0,$DU$14,"")</f>
        <v/>
      </c>
      <c r="AM24" s="138" t="str">
        <f>IF($DE$48+$DE$49&gt;0,$DE$49,"")</f>
        <v/>
      </c>
      <c r="AN24" s="129" t="s">
        <v>9</v>
      </c>
      <c r="AO24" s="130" t="str">
        <f>IF($DE$48+$DE$49&gt;0,$DE$48,"")</f>
        <v/>
      </c>
      <c r="AP24" s="138" t="str">
        <f>IF($DM$39+$DM$40&gt;0,$DM$40,"")</f>
        <v/>
      </c>
      <c r="AQ24" s="129" t="s">
        <v>9</v>
      </c>
      <c r="AR24" s="130" t="str">
        <f>IF($DM$39+$DM$40&gt;0,$DM$39,"")</f>
        <v/>
      </c>
      <c r="AS24" s="138" t="str">
        <f>IF($DM$8+$DM$9&gt;0,$DM$9,"")</f>
        <v/>
      </c>
      <c r="AT24" s="129" t="s">
        <v>9</v>
      </c>
      <c r="AU24" s="130" t="str">
        <f>IF($DM$8+$DM$9&gt;0,$DM$8,"")</f>
        <v/>
      </c>
      <c r="AV24" s="138" t="str">
        <f>IF($BY$51+$BY$52&gt;0,$BY$52,"")</f>
        <v/>
      </c>
      <c r="AW24" s="129" t="s">
        <v>9</v>
      </c>
      <c r="AX24" s="130" t="str">
        <f>IF($BY$51+$BY$52&gt;0,$BY$51,"")</f>
        <v/>
      </c>
      <c r="AY24" s="138" t="str">
        <f>IF($DE$29+$DE$30&gt;0,$DE$30,"")</f>
        <v/>
      </c>
      <c r="AZ24" s="129" t="s">
        <v>9</v>
      </c>
      <c r="BA24" s="130" t="str">
        <f>IF($DE$29+$DE$30&gt;0,$DE$29,"")</f>
        <v/>
      </c>
      <c r="BB24" s="138" t="str">
        <f>IF($BY$29+$BY$30&gt;0,$BY$30,"")</f>
        <v/>
      </c>
      <c r="BC24" s="129" t="s">
        <v>9</v>
      </c>
      <c r="BD24" s="130" t="str">
        <f>IF($BY$29+$BY$30&gt;0,$BY$29,"")</f>
        <v/>
      </c>
      <c r="BE24" s="147"/>
      <c r="BF24" s="148"/>
      <c r="BG24" s="149"/>
      <c r="BH24" s="229">
        <f>SUM($BT$30:$BX$30,$BT$52:$BX$52,$CB$9:$CF$9,$CB$34:$CF$34,$CJ$18:$CN$18,$CJ$55:$CN$55,$CR$21:$CV$21,$CR$46:$CV$46,$CZ$30:$DD$30,$CZ$49:$DD$49,$DH$9:$DL$9,$DH$40:$DL$40,$DP$15:$DT$15,$DP$34:$DT$34,$DX$27:$EB$27)</f>
        <v>0</v>
      </c>
      <c r="BI24" s="163" t="s">
        <v>9</v>
      </c>
      <c r="BJ24" s="230">
        <f>SUM($BT$29:$BX$29,$BT$51:$BX$51,$CB$8:$CF$8,$CB$33:$CF$33,$CJ$17:$CN$17,$CJ$54:$CN$54,$CR$20:$CV$20,$CR$45:$CV$45,$CZ$29:$DD$29,$CZ$48:$DD$48,$DH$8:$DL$8,$DH$39:$DL$39,$DP$14:$DT$14,$DP$33:$DT$33,$DX$26:$EB$26)</f>
        <v>0</v>
      </c>
      <c r="BK24" s="192">
        <f t="shared" si="3"/>
        <v>0</v>
      </c>
      <c r="BL24" s="176" t="s">
        <v>9</v>
      </c>
      <c r="BM24" s="177">
        <f t="shared" si="4"/>
        <v>0</v>
      </c>
      <c r="BN24" s="183">
        <f t="shared" si="5"/>
        <v>0</v>
      </c>
      <c r="BO24" s="231" t="s">
        <v>9</v>
      </c>
      <c r="BP24" s="232">
        <f t="shared" si="6"/>
        <v>0</v>
      </c>
      <c r="BQ24" s="242">
        <f t="shared" si="7"/>
        <v>16</v>
      </c>
      <c r="BR24" s="310"/>
      <c r="BS24" s="166" t="str">
        <f>$L$43</f>
        <v>ll</v>
      </c>
      <c r="BT24" s="449"/>
      <c r="BU24" s="449"/>
      <c r="BV24" s="449"/>
      <c r="BW24" s="449"/>
      <c r="BX24" s="449"/>
      <c r="BY24" s="238">
        <f>IF(BT24&gt;BT23,1,0)+IF(BU24&gt;BU23,1,0)+IF(BV24&gt;BV23,1,0)+IF(BW24&gt;BW23,1,0)+IF(BX24&gt;BX23,1,0)</f>
        <v>0</v>
      </c>
      <c r="BZ24" s="343"/>
      <c r="CA24" s="166" t="str">
        <f>$L$43</f>
        <v>ll</v>
      </c>
      <c r="CB24" s="449"/>
      <c r="CC24" s="449"/>
      <c r="CD24" s="449"/>
      <c r="CE24" s="449"/>
      <c r="CF24" s="449"/>
      <c r="CG24" s="238">
        <f>IF(CB24&gt;CB23,1,0)+IF(CC24&gt;CC23,1,0)+IF(CD24&gt;CD23,1,0)+IF(CE24&gt;CE23,1,0)+IF(CF24&gt;CF23,1,0)</f>
        <v>0</v>
      </c>
      <c r="CH24" s="343"/>
      <c r="CI24" s="166" t="str">
        <f>$L$34</f>
        <v>ff</v>
      </c>
      <c r="CJ24" s="449"/>
      <c r="CK24" s="449"/>
      <c r="CL24" s="449"/>
      <c r="CM24" s="449"/>
      <c r="CN24" s="449"/>
      <c r="CO24" s="238">
        <f>IF(CJ24&gt;CJ23,1,0)+IF(CK24&gt;CK23,1,0)+IF(CL24&gt;CL23,1,0)+IF(CM24&gt;CM23,1,0)+IF(CN24&gt;CN23,1,0)</f>
        <v>0</v>
      </c>
      <c r="CP24" s="350"/>
      <c r="CQ24" s="166" t="str">
        <f>$L$36</f>
        <v>gg</v>
      </c>
      <c r="CR24" s="449"/>
      <c r="CS24" s="449"/>
      <c r="CT24" s="449"/>
      <c r="CU24" s="449"/>
      <c r="CV24" s="449"/>
      <c r="CW24" s="238">
        <f>IF(CR24&gt;CR23,1,0)+IF(CS24&gt;CS23,1,0)+IF(CT24&gt;CT23,1,0)+IF(CU24&gt;CU23,1,0)+IF(CV24&gt;CV23,1,0)</f>
        <v>0</v>
      </c>
      <c r="CX24" s="354"/>
      <c r="CY24" s="216" t="str">
        <f>$L$45</f>
        <v>mm</v>
      </c>
      <c r="CZ24" s="449"/>
      <c r="DA24" s="449"/>
      <c r="DB24" s="449"/>
      <c r="DC24" s="449"/>
      <c r="DD24" s="449"/>
      <c r="DE24" s="238">
        <f>IF(CZ24&gt;CZ23,1,0)+IF(DA24&gt;DA23,1,0)+IF(DB24&gt;DB23,1,0)+IF(DC24&gt;DC23,1,0)+IF(DD24&gt;DD23,1,0)</f>
        <v>0</v>
      </c>
      <c r="DF24" s="319"/>
      <c r="DG24" s="216" t="str">
        <f>$L$40</f>
        <v>jj</v>
      </c>
      <c r="DH24" s="449"/>
      <c r="DI24" s="449"/>
      <c r="DJ24" s="449"/>
      <c r="DK24" s="449"/>
      <c r="DL24" s="449"/>
      <c r="DM24" s="238">
        <f>IF(DH24&gt;DH23,1,0)+IF(DI24&gt;DI23,1,0)+IF(DJ24&gt;DJ23,1,0)+IF(DK24&gt;DK23,1,0)+IF(DL24&gt;DL23,1,0)</f>
        <v>0</v>
      </c>
      <c r="DN24" s="349"/>
      <c r="DO24" s="216" t="str">
        <f>$L$45</f>
        <v>mm</v>
      </c>
      <c r="DP24" s="449"/>
      <c r="DQ24" s="449"/>
      <c r="DR24" s="449"/>
      <c r="DS24" s="449"/>
      <c r="DT24" s="449"/>
      <c r="DU24" s="238">
        <f>IF(DP24&gt;DP23,1,0)+IF(DQ24&gt;DQ23,1,0)+IF(DR24&gt;DR23,1,0)+IF(DS24&gt;DS23,1,0)+IF(DT24&gt;DT23,1,0)</f>
        <v>0</v>
      </c>
      <c r="DV24" s="349"/>
      <c r="DW24" s="216" t="str">
        <f>$L$43</f>
        <v>ll</v>
      </c>
      <c r="DX24" s="449"/>
      <c r="DY24" s="449"/>
      <c r="DZ24" s="449"/>
      <c r="EA24" s="449"/>
      <c r="EB24" s="449"/>
      <c r="EC24" s="238">
        <f>IF(DX24&gt;DX23,1,0)+IF(DY24&gt;DY23,1,0)+IF(DZ24&gt;DZ23,1,0)+IF(EA24&gt;EA23,1,0)+IF(EB24&gt;EB23,1,0)</f>
        <v>0</v>
      </c>
      <c r="ED24" s="322"/>
    </row>
    <row r="25" spans="1:134" s="115" customFormat="1" ht="34.950000000000003" customHeight="1" x14ac:dyDescent="0.2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0"/>
      <c r="L25" s="337"/>
      <c r="M25" s="337"/>
      <c r="N25" s="311"/>
      <c r="O25" s="311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23"/>
      <c r="AH25" s="323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23"/>
      <c r="BO25" s="323"/>
      <c r="BP25" s="323"/>
      <c r="BQ25" s="323"/>
      <c r="BR25" s="315"/>
      <c r="BS25" s="343"/>
      <c r="BT25" s="452"/>
      <c r="BU25" s="452"/>
      <c r="BV25" s="452"/>
      <c r="BW25" s="452"/>
      <c r="BX25" s="452"/>
      <c r="BY25" s="343"/>
      <c r="BZ25" s="343"/>
      <c r="CA25" s="237"/>
      <c r="CB25" s="454"/>
      <c r="CC25" s="454"/>
      <c r="CD25" s="454"/>
      <c r="CE25" s="454"/>
      <c r="CF25" s="454"/>
      <c r="CG25" s="237"/>
      <c r="CH25" s="349"/>
      <c r="CI25" s="237"/>
      <c r="CJ25" s="454"/>
      <c r="CK25" s="454"/>
      <c r="CL25" s="454"/>
      <c r="CM25" s="454"/>
      <c r="CN25" s="454"/>
      <c r="CO25" s="237"/>
      <c r="CP25" s="353"/>
      <c r="CQ25" s="360"/>
      <c r="CR25" s="459"/>
      <c r="CS25" s="459"/>
      <c r="CT25" s="459"/>
      <c r="CU25" s="459"/>
      <c r="CV25" s="459"/>
      <c r="CW25" s="353"/>
      <c r="CX25" s="353"/>
      <c r="CY25" s="237"/>
      <c r="CZ25" s="454"/>
      <c r="DA25" s="454"/>
      <c r="DB25" s="454"/>
      <c r="DC25" s="454"/>
      <c r="DD25" s="454"/>
      <c r="DE25" s="237"/>
      <c r="DF25" s="319"/>
      <c r="DG25" s="237"/>
      <c r="DH25" s="454"/>
      <c r="DI25" s="454"/>
      <c r="DJ25" s="454"/>
      <c r="DK25" s="454"/>
      <c r="DL25" s="454"/>
      <c r="DM25" s="237"/>
      <c r="DN25" s="356"/>
      <c r="DO25" s="237"/>
      <c r="DP25" s="454"/>
      <c r="DQ25" s="454"/>
      <c r="DR25" s="454"/>
      <c r="DS25" s="454"/>
      <c r="DT25" s="454"/>
      <c r="DU25" s="237"/>
      <c r="DV25" s="356"/>
      <c r="DW25" s="237"/>
      <c r="DX25" s="454"/>
      <c r="DY25" s="454"/>
      <c r="DZ25" s="454"/>
      <c r="EA25" s="454"/>
      <c r="EB25" s="454"/>
      <c r="EC25" s="237"/>
      <c r="ED25" s="322"/>
    </row>
    <row r="26" spans="1:134" s="115" customFormat="1" ht="34.950000000000003" customHeight="1" thickBot="1" x14ac:dyDescent="0.45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299"/>
      <c r="L26" s="602" t="s">
        <v>71</v>
      </c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302"/>
      <c r="Y26" s="302"/>
      <c r="Z26" s="302"/>
      <c r="AA26" s="302"/>
      <c r="AB26" s="302"/>
      <c r="AC26" s="302"/>
      <c r="AD26" s="302"/>
      <c r="AE26" s="302"/>
      <c r="AF26" s="302"/>
      <c r="AG26" s="338"/>
      <c r="AH26" s="338"/>
      <c r="AI26" s="338"/>
      <c r="AJ26" s="339"/>
      <c r="AK26" s="339"/>
      <c r="AL26" s="339"/>
      <c r="AM26" s="339"/>
      <c r="AN26" s="339"/>
      <c r="AO26" s="339"/>
      <c r="AP26" s="339"/>
      <c r="AQ26" s="339"/>
      <c r="AR26" s="339"/>
      <c r="AS26" s="602" t="s">
        <v>10</v>
      </c>
      <c r="AT26" s="602"/>
      <c r="AU26" s="602"/>
      <c r="AV26" s="602"/>
      <c r="AW26" s="602"/>
      <c r="AX26" s="602"/>
      <c r="AY26" s="602"/>
      <c r="AZ26" s="602"/>
      <c r="BA26" s="602"/>
      <c r="BB26" s="602"/>
      <c r="BC26" s="602"/>
      <c r="BD26" s="602"/>
      <c r="BE26" s="339"/>
      <c r="BF26" s="339"/>
      <c r="BG26" s="339"/>
      <c r="BH26" s="338"/>
      <c r="BI26" s="338"/>
      <c r="BJ26" s="338"/>
      <c r="BK26" s="338"/>
      <c r="BL26" s="338"/>
      <c r="BM26" s="338"/>
      <c r="BN26" s="340"/>
      <c r="BO26" s="340"/>
      <c r="BP26" s="340"/>
      <c r="BQ26" s="341"/>
      <c r="BR26" s="323"/>
      <c r="BS26" s="167" t="str">
        <f>$L$45</f>
        <v>mm</v>
      </c>
      <c r="BT26" s="448"/>
      <c r="BU26" s="448"/>
      <c r="BV26" s="448"/>
      <c r="BW26" s="448"/>
      <c r="BX26" s="448"/>
      <c r="BY26" s="6">
        <f>IF(BT26&gt;BT27,1,0)+IF(BU26&gt;BU27,1,0)+IF(BV26&gt;BV27,1,0)+IF(BW26&gt;BW27,1,0)+IF(BX26&gt;BX27,1,0)</f>
        <v>0</v>
      </c>
      <c r="BZ26" s="343"/>
      <c r="CA26" s="165" t="str">
        <f>$L$28</f>
        <v>bb</v>
      </c>
      <c r="CB26" s="448"/>
      <c r="CC26" s="448"/>
      <c r="CD26" s="448"/>
      <c r="CE26" s="448"/>
      <c r="CF26" s="448"/>
      <c r="CG26" s="6">
        <f>IF(CB26&gt;CB27,1,0)+IF(CC26&gt;CC27,1,0)+IF(CD26&gt;CD27,1,0)+IF(CE26&gt;CE27,1,0)+IF(CF26&gt;CF27,1,0)</f>
        <v>0</v>
      </c>
      <c r="CH26" s="343"/>
      <c r="CI26" s="165" t="str">
        <f>$L$27</f>
        <v>aa</v>
      </c>
      <c r="CJ26" s="448"/>
      <c r="CK26" s="448"/>
      <c r="CL26" s="448"/>
      <c r="CM26" s="448"/>
      <c r="CN26" s="448"/>
      <c r="CO26" s="6">
        <f>IF(CJ26&gt;CJ27,1,0)+IF(CK26&gt;CK27,1,0)+IF(CL26&gt;CL27,1,0)+IF(CM26&gt;CM27,1,0)+IF(CN26&gt;CN27,1,0)</f>
        <v>0</v>
      </c>
      <c r="CP26" s="352"/>
      <c r="CQ26" s="165" t="str">
        <f>$L$28</f>
        <v>bb</v>
      </c>
      <c r="CR26" s="448"/>
      <c r="CS26" s="448"/>
      <c r="CT26" s="448"/>
      <c r="CU26" s="448"/>
      <c r="CV26" s="448"/>
      <c r="CW26" s="6">
        <f>IF(CR26&gt;CR27,1,0)+IF(CS26&gt;CS27,1,0)+IF(CT26&gt;CT27,1,0)+IF(CU26&gt;CU27,1,0)+IF(CV26&gt;CV27,1,0)</f>
        <v>0</v>
      </c>
      <c r="CX26" s="352"/>
      <c r="CY26" s="205" t="str">
        <f>$L$43</f>
        <v>ll</v>
      </c>
      <c r="CZ26" s="448"/>
      <c r="DA26" s="448"/>
      <c r="DB26" s="448"/>
      <c r="DC26" s="448"/>
      <c r="DD26" s="448"/>
      <c r="DE26" s="6">
        <f>IF(CZ26&gt;CZ27,1,0)+IF(DA26&gt;DA27,1,0)+IF(DB26&gt;DB27,1,0)+IF(DC26&gt;DC27,1,0)+IF(DD26&gt;DD27,1,0)</f>
        <v>0</v>
      </c>
      <c r="DF26" s="319"/>
      <c r="DG26" s="205" t="str">
        <f>$L$37</f>
        <v>hh</v>
      </c>
      <c r="DH26" s="448"/>
      <c r="DI26" s="448"/>
      <c r="DJ26" s="448"/>
      <c r="DK26" s="448"/>
      <c r="DL26" s="448"/>
      <c r="DM26" s="6">
        <f>IF(DH26&gt;DH27,1,0)+IF(DI26&gt;DI27,1,0)+IF(DJ26&gt;DJ27,1,0)+IF(DK26&gt;DK27,1,0)+IF(DL26&gt;DL27,1,0)</f>
        <v>0</v>
      </c>
      <c r="DN26" s="350"/>
      <c r="DO26" s="205" t="str">
        <f>$L$33</f>
        <v>ee</v>
      </c>
      <c r="DP26" s="448"/>
      <c r="DQ26" s="448"/>
      <c r="DR26" s="448"/>
      <c r="DS26" s="448"/>
      <c r="DT26" s="448"/>
      <c r="DU26" s="6">
        <f>IF(DP26&gt;DP27,1,0)+IF(DQ26&gt;DQ27,1,0)+IF(DR26&gt;DR27,1,0)+IF(DS26&gt;DS27,1,0)+IF(DT26&gt;DT27,1,0)</f>
        <v>0</v>
      </c>
      <c r="DV26" s="353"/>
      <c r="DW26" s="205" t="str">
        <f>$L$31</f>
        <v>dd</v>
      </c>
      <c r="DX26" s="448"/>
      <c r="DY26" s="448"/>
      <c r="DZ26" s="448"/>
      <c r="EA26" s="448"/>
      <c r="EB26" s="448"/>
      <c r="EC26" s="6">
        <f>IF(DX26&gt;DX27,1,0)+IF(DY26&gt;DY27,1,0)+IF(DZ26&gt;DZ27,1,0)+IF(EA26&gt;EA27,1,0)+IF(EB26&gt;EB27,1,0)</f>
        <v>0</v>
      </c>
      <c r="ED26" s="322"/>
    </row>
    <row r="27" spans="1:134" s="115" customFormat="1" ht="34.950000000000003" customHeight="1" thickTop="1" thickBot="1" x14ac:dyDescent="0.3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25" t="s">
        <v>11</v>
      </c>
      <c r="L27" s="647" t="s">
        <v>19</v>
      </c>
      <c r="M27" s="647"/>
      <c r="N27" s="647"/>
      <c r="O27" s="647"/>
      <c r="P27" s="647"/>
      <c r="Q27" s="647"/>
      <c r="R27" s="647"/>
      <c r="S27" s="648"/>
      <c r="T27" s="648"/>
      <c r="U27" s="648"/>
      <c r="V27" s="648"/>
      <c r="W27" s="648"/>
      <c r="X27" s="302"/>
      <c r="Y27" s="302"/>
      <c r="Z27" s="302"/>
      <c r="AA27" s="302"/>
      <c r="AB27" s="302"/>
      <c r="AC27" s="302"/>
      <c r="AD27" s="302"/>
      <c r="AE27" s="302"/>
      <c r="AF27" s="302"/>
      <c r="AG27" s="328"/>
      <c r="AH27" s="328"/>
      <c r="AI27" s="328"/>
      <c r="AJ27" s="328"/>
      <c r="AK27" s="329"/>
      <c r="AL27" s="329"/>
      <c r="AM27" s="329"/>
      <c r="AN27" s="329"/>
      <c r="AO27" s="329"/>
      <c r="AP27" s="329"/>
      <c r="AQ27" s="329"/>
      <c r="AR27" s="329"/>
      <c r="AS27" s="651" t="str">
        <f>$J$9</f>
        <v>aa</v>
      </c>
      <c r="AT27" s="536"/>
      <c r="AU27" s="536"/>
      <c r="AV27" s="536"/>
      <c r="AW27" s="536"/>
      <c r="AX27" s="536"/>
      <c r="AY27" s="536"/>
      <c r="AZ27" s="536"/>
      <c r="BA27" s="536"/>
      <c r="BB27" s="536"/>
      <c r="BC27" s="536"/>
      <c r="BD27" s="537"/>
      <c r="BE27" s="329"/>
      <c r="BF27" s="329"/>
      <c r="BG27" s="329"/>
      <c r="BH27" s="328"/>
      <c r="BI27" s="328"/>
      <c r="BJ27" s="328"/>
      <c r="BK27" s="328"/>
      <c r="BL27" s="328"/>
      <c r="BM27" s="328"/>
      <c r="BN27" s="342"/>
      <c r="BO27" s="342"/>
      <c r="BP27" s="342"/>
      <c r="BQ27" s="342"/>
      <c r="BR27" s="315"/>
      <c r="BS27" s="166" t="str">
        <f>$L$46</f>
        <v>nn</v>
      </c>
      <c r="BT27" s="449"/>
      <c r="BU27" s="449"/>
      <c r="BV27" s="449"/>
      <c r="BW27" s="449"/>
      <c r="BX27" s="449"/>
      <c r="BY27" s="238">
        <f>IF(BT27&gt;BT26,1,0)+IF(BU27&gt;BU26,1,0)+IF(BV27&gt;BV26,1,0)+IF(BW27&gt;BW26,1,0)+IF(BX27&gt;BX26,1,0)</f>
        <v>0</v>
      </c>
      <c r="BZ27" s="345"/>
      <c r="CA27" s="166" t="str">
        <f>$L$36</f>
        <v>gg</v>
      </c>
      <c r="CB27" s="449"/>
      <c r="CC27" s="449"/>
      <c r="CD27" s="449"/>
      <c r="CE27" s="449"/>
      <c r="CF27" s="449"/>
      <c r="CG27" s="238">
        <f>IF(CB27&gt;CB26,1,0)+IF(CC27&gt;CC26,1,0)+IF(CD27&gt;CD26,1,0)+IF(CE27&gt;CE26,1,0)+IF(CF27&gt;CF26,1,0)</f>
        <v>0</v>
      </c>
      <c r="CH27" s="345"/>
      <c r="CI27" s="166" t="str">
        <f>$L$36</f>
        <v>gg</v>
      </c>
      <c r="CJ27" s="449"/>
      <c r="CK27" s="449"/>
      <c r="CL27" s="449"/>
      <c r="CM27" s="449"/>
      <c r="CN27" s="449"/>
      <c r="CO27" s="238">
        <f>IF(CJ27&gt;CJ26,1,0)+IF(CK27&gt;CK26,1,0)+IF(CL27&gt;CL26,1,0)+IF(CM27&gt;CM26,1,0)+IF(CN27&gt;CN26,1,0)</f>
        <v>0</v>
      </c>
      <c r="CP27" s="350"/>
      <c r="CQ27" s="166" t="str">
        <f>$L$46</f>
        <v>nn</v>
      </c>
      <c r="CR27" s="449"/>
      <c r="CS27" s="449"/>
      <c r="CT27" s="449"/>
      <c r="CU27" s="449"/>
      <c r="CV27" s="449"/>
      <c r="CW27" s="238">
        <f>IF(CR27&gt;CR26,1,0)+IF(CS27&gt;CS26,1,0)+IF(CT27&gt;CT26,1,0)+IF(CU27&gt;CU26,1,0)+IF(CV27&gt;CV26,1,0)</f>
        <v>0</v>
      </c>
      <c r="CX27" s="353"/>
      <c r="CY27" s="216" t="str">
        <f>$L$48</f>
        <v>oo</v>
      </c>
      <c r="CZ27" s="449"/>
      <c r="DA27" s="449"/>
      <c r="DB27" s="449"/>
      <c r="DC27" s="449"/>
      <c r="DD27" s="449"/>
      <c r="DE27" s="238">
        <f>IF(CZ27&gt;CZ26,1,0)+IF(DA27&gt;DA26,1,0)+IF(DB27&gt;DB26,1,0)+IF(DC27&gt;DC26,1,0)+IF(DD27&gt;DD26,1,0)</f>
        <v>0</v>
      </c>
      <c r="DF27" s="319"/>
      <c r="DG27" s="216" t="str">
        <f>$L$39</f>
        <v>ii</v>
      </c>
      <c r="DH27" s="449"/>
      <c r="DI27" s="449"/>
      <c r="DJ27" s="449"/>
      <c r="DK27" s="449"/>
      <c r="DL27" s="449"/>
      <c r="DM27" s="238">
        <f>IF(DH27&gt;DH26,1,0)+IF(DI27&gt;DI26,1,0)+IF(DJ27&gt;DJ26,1,0)+IF(DK27&gt;DK26,1,0)+IF(DL27&gt;DL26,1,0)</f>
        <v>0</v>
      </c>
      <c r="DN27" s="350"/>
      <c r="DO27" s="216" t="str">
        <f>$L$48</f>
        <v>oo</v>
      </c>
      <c r="DP27" s="449"/>
      <c r="DQ27" s="449"/>
      <c r="DR27" s="449"/>
      <c r="DS27" s="449"/>
      <c r="DT27" s="449"/>
      <c r="DU27" s="238">
        <f>IF(DP27&gt;DP26,1,0)+IF(DQ27&gt;DQ26,1,0)+IF(DR27&gt;DR26,1,0)+IF(DS27&gt;DS26,1,0)+IF(DT27&gt;DT26,1,0)</f>
        <v>0</v>
      </c>
      <c r="DV27" s="353"/>
      <c r="DW27" s="216" t="str">
        <f>$L$49</f>
        <v>pp</v>
      </c>
      <c r="DX27" s="449"/>
      <c r="DY27" s="449"/>
      <c r="DZ27" s="449"/>
      <c r="EA27" s="449"/>
      <c r="EB27" s="449"/>
      <c r="EC27" s="238">
        <f>IF(DX27&gt;DX26,1,0)+IF(DY27&gt;DY26,1,0)+IF(DZ27&gt;DZ26,1,0)+IF(EA27&gt;EA26,1,0)+IF(EB27&gt;EB26,1,0)</f>
        <v>0</v>
      </c>
      <c r="ED27" s="322"/>
    </row>
    <row r="28" spans="1:134" s="115" customFormat="1" ht="34.950000000000003" customHeight="1" thickTop="1" thickBot="1" x14ac:dyDescent="0.45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25" t="s">
        <v>13</v>
      </c>
      <c r="L28" s="647" t="s">
        <v>20</v>
      </c>
      <c r="M28" s="647"/>
      <c r="N28" s="647"/>
      <c r="O28" s="647"/>
      <c r="P28" s="647"/>
      <c r="Q28" s="647"/>
      <c r="R28" s="647"/>
      <c r="S28" s="648"/>
      <c r="T28" s="648"/>
      <c r="U28" s="648"/>
      <c r="V28" s="648"/>
      <c r="W28" s="648"/>
      <c r="X28" s="302"/>
      <c r="Y28" s="302"/>
      <c r="Z28" s="302"/>
      <c r="AA28" s="302"/>
      <c r="AB28" s="302"/>
      <c r="AC28" s="302"/>
      <c r="AD28" s="302"/>
      <c r="AE28" s="302"/>
      <c r="AF28" s="302"/>
      <c r="AG28" s="331"/>
      <c r="AH28" s="332"/>
      <c r="AI28" s="329"/>
      <c r="AJ28" s="328"/>
      <c r="AK28" s="329"/>
      <c r="AL28" s="329"/>
      <c r="AM28" s="329"/>
      <c r="AN28" s="329"/>
      <c r="AO28" s="329"/>
      <c r="AP28" s="608" t="s">
        <v>47</v>
      </c>
      <c r="AQ28" s="609"/>
      <c r="AR28" s="610"/>
      <c r="AS28" s="651" t="str">
        <f>$J$10</f>
        <v>bb</v>
      </c>
      <c r="AT28" s="536"/>
      <c r="AU28" s="536"/>
      <c r="AV28" s="536"/>
      <c r="AW28" s="536"/>
      <c r="AX28" s="536"/>
      <c r="AY28" s="536"/>
      <c r="AZ28" s="536"/>
      <c r="BA28" s="536"/>
      <c r="BB28" s="536"/>
      <c r="BC28" s="536"/>
      <c r="BD28" s="537"/>
      <c r="BE28" s="329"/>
      <c r="BF28" s="329"/>
      <c r="BG28" s="329"/>
      <c r="BH28" s="339"/>
      <c r="BI28" s="339"/>
      <c r="BJ28" s="339"/>
      <c r="BK28" s="339"/>
      <c r="BL28" s="339"/>
      <c r="BM28" s="338"/>
      <c r="BN28" s="340"/>
      <c r="BO28" s="340"/>
      <c r="BP28" s="340"/>
      <c r="BQ28" s="341"/>
      <c r="BR28" s="323"/>
      <c r="BS28" s="237"/>
      <c r="BT28" s="454"/>
      <c r="BU28" s="454"/>
      <c r="BV28" s="454"/>
      <c r="BW28" s="454"/>
      <c r="BX28" s="454"/>
      <c r="BY28" s="237"/>
      <c r="BZ28" s="343"/>
      <c r="CA28" s="237"/>
      <c r="CB28" s="454"/>
      <c r="CC28" s="454"/>
      <c r="CD28" s="454"/>
      <c r="CE28" s="454"/>
      <c r="CF28" s="454"/>
      <c r="CG28" s="237"/>
      <c r="CH28" s="349" t="s">
        <v>74</v>
      </c>
      <c r="CI28" s="237"/>
      <c r="CJ28" s="454"/>
      <c r="CK28" s="454"/>
      <c r="CL28" s="454"/>
      <c r="CM28" s="454"/>
      <c r="CN28" s="454"/>
      <c r="CO28" s="237"/>
      <c r="CP28" s="353"/>
      <c r="CQ28" s="360"/>
      <c r="CR28" s="459"/>
      <c r="CS28" s="459"/>
      <c r="CT28" s="459"/>
      <c r="CU28" s="459"/>
      <c r="CV28" s="459"/>
      <c r="CW28" s="353"/>
      <c r="CX28" s="353"/>
      <c r="CY28" s="237"/>
      <c r="CZ28" s="454"/>
      <c r="DA28" s="454"/>
      <c r="DB28" s="454"/>
      <c r="DC28" s="454"/>
      <c r="DD28" s="454"/>
      <c r="DE28" s="237"/>
      <c r="DF28" s="319"/>
      <c r="DG28" s="237"/>
      <c r="DH28" s="454"/>
      <c r="DI28" s="454"/>
      <c r="DJ28" s="454"/>
      <c r="DK28" s="454"/>
      <c r="DL28" s="454"/>
      <c r="DM28" s="237"/>
      <c r="DN28" s="356"/>
      <c r="DO28" s="237"/>
      <c r="DP28" s="454"/>
      <c r="DQ28" s="454"/>
      <c r="DR28" s="454"/>
      <c r="DS28" s="454"/>
      <c r="DT28" s="454"/>
      <c r="DU28" s="237"/>
      <c r="DV28" s="356"/>
      <c r="DW28" s="237"/>
      <c r="DX28" s="454"/>
      <c r="DY28" s="454"/>
      <c r="DZ28" s="454"/>
      <c r="EA28" s="454"/>
      <c r="EB28" s="454"/>
      <c r="EC28" s="237"/>
      <c r="ED28" s="322"/>
    </row>
    <row r="29" spans="1:134" s="115" customFormat="1" ht="34.950000000000003" customHeight="1" thickTop="1" thickBot="1" x14ac:dyDescent="0.45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25"/>
      <c r="L29" s="435"/>
      <c r="M29" s="435"/>
      <c r="N29" s="435"/>
      <c r="O29" s="435"/>
      <c r="P29" s="435"/>
      <c r="Q29" s="435"/>
      <c r="R29" s="435"/>
      <c r="S29" s="436"/>
      <c r="T29" s="436"/>
      <c r="U29" s="436"/>
      <c r="V29" s="436"/>
      <c r="W29" s="436"/>
      <c r="X29" s="302"/>
      <c r="Y29" s="302"/>
      <c r="Z29" s="302"/>
      <c r="AA29" s="302"/>
      <c r="AB29" s="302"/>
      <c r="AC29" s="302"/>
      <c r="AD29" s="302"/>
      <c r="AE29" s="302"/>
      <c r="AF29" s="302"/>
      <c r="AG29" s="331"/>
      <c r="AH29" s="332"/>
      <c r="AI29" s="329"/>
      <c r="AJ29" s="328"/>
      <c r="AK29" s="329"/>
      <c r="AL29" s="329"/>
      <c r="AM29" s="329"/>
      <c r="AN29" s="329"/>
      <c r="AO29" s="329"/>
      <c r="AP29" s="331"/>
      <c r="AQ29" s="332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38"/>
      <c r="BI29" s="338"/>
      <c r="BJ29" s="338"/>
      <c r="BK29" s="338"/>
      <c r="BL29" s="338"/>
      <c r="BM29" s="338"/>
      <c r="BN29" s="340"/>
      <c r="BO29" s="340"/>
      <c r="BP29" s="340"/>
      <c r="BQ29" s="341"/>
      <c r="BR29" s="323"/>
      <c r="BS29" s="167" t="str">
        <f>$L$48</f>
        <v>oo</v>
      </c>
      <c r="BT29" s="448"/>
      <c r="BU29" s="448"/>
      <c r="BV29" s="448"/>
      <c r="BW29" s="448"/>
      <c r="BX29" s="448"/>
      <c r="BY29" s="6">
        <f>IF(BT29&gt;BT30,1,0)+IF(BU29&gt;BU30,1,0)+IF(BV29&gt;BV30,1,0)+IF(BW29&gt;BW30,1,0)+IF(BX29&gt;BX30,1,0)</f>
        <v>0</v>
      </c>
      <c r="BZ29" s="343"/>
      <c r="CA29" s="165" t="str">
        <f>$L$30</f>
        <v>cc</v>
      </c>
      <c r="CB29" s="448"/>
      <c r="CC29" s="448"/>
      <c r="CD29" s="448"/>
      <c r="CE29" s="448"/>
      <c r="CF29" s="448"/>
      <c r="CG29" s="6">
        <f>IF(CB29&gt;CB30,1,0)+IF(CC29&gt;CC30,1,0)+IF(CD29&gt;CD30,1,0)+IF(CE29&gt;CE30,1,0)+IF(CF29&gt;CF30,1,0)</f>
        <v>0</v>
      </c>
      <c r="CH29" s="348"/>
      <c r="CI29" s="165" t="str">
        <f>$L$30</f>
        <v>cc</v>
      </c>
      <c r="CJ29" s="448"/>
      <c r="CK29" s="448"/>
      <c r="CL29" s="448"/>
      <c r="CM29" s="448"/>
      <c r="CN29" s="448"/>
      <c r="CO29" s="6">
        <f>IF(CJ29&gt;CJ30,1,0)+IF(CK29&gt;CK30,1,0)+IF(CL29&gt;CL30,1,0)+IF(CM29&gt;CM30,1,0)+IF(CN29&gt;CN30,1,0)</f>
        <v>0</v>
      </c>
      <c r="CP29" s="353"/>
      <c r="CQ29" s="165" t="str">
        <f>$L$30</f>
        <v>cc</v>
      </c>
      <c r="CR29" s="448"/>
      <c r="CS29" s="448"/>
      <c r="CT29" s="448"/>
      <c r="CU29" s="448"/>
      <c r="CV29" s="448"/>
      <c r="CW29" s="6">
        <f>IF(CR29&gt;CR30,1,0)+IF(CS29&gt;CS30,1,0)+IF(CT29&gt;CT30,1,0)+IF(CU29&gt;CU30,1,0)+IF(CV29&gt;CV30,1,0)</f>
        <v>0</v>
      </c>
      <c r="CX29" s="353"/>
      <c r="CY29" s="205" t="str">
        <f>$L$46</f>
        <v>nn</v>
      </c>
      <c r="CZ29" s="448"/>
      <c r="DA29" s="448"/>
      <c r="DB29" s="448"/>
      <c r="DC29" s="448"/>
      <c r="DD29" s="448"/>
      <c r="DE29" s="6">
        <f>IF(CZ29&gt;CZ30,1,0)+IF(DA29&gt;DA30,1,0)+IF(DB29&gt;DB30,1,0)+IF(DC29&gt;DC30,1,0)+IF(DD29&gt;DD30,1,0)</f>
        <v>0</v>
      </c>
      <c r="DF29" s="319"/>
      <c r="DG29" s="205" t="str">
        <f>$L$34</f>
        <v>ff</v>
      </c>
      <c r="DH29" s="448"/>
      <c r="DI29" s="448"/>
      <c r="DJ29" s="448"/>
      <c r="DK29" s="448"/>
      <c r="DL29" s="448"/>
      <c r="DM29" s="6">
        <f>IF(DH29&gt;DH30,1,0)+IF(DI29&gt;DI30,1,0)+IF(DJ29&gt;DJ30,1,0)+IF(DK29&gt;DK30,1,0)+IF(DL29&gt;DL30,1,0)</f>
        <v>0</v>
      </c>
      <c r="DN29" s="349"/>
      <c r="DO29" s="205" t="str">
        <f>$L$34</f>
        <v>ff</v>
      </c>
      <c r="DP29" s="448"/>
      <c r="DQ29" s="448"/>
      <c r="DR29" s="448"/>
      <c r="DS29" s="448"/>
      <c r="DT29" s="448"/>
      <c r="DU29" s="6">
        <f>IF(DP29&gt;DP30,1,0)+IF(DQ29&gt;DQ30,1,0)+IF(DR29&gt;DR30,1,0)+IF(DS29&gt;DS30,1,0)+IF(DT29&gt;DT30,1,0)</f>
        <v>0</v>
      </c>
      <c r="DV29" s="357"/>
      <c r="DW29" s="244" t="str">
        <f>$L$33</f>
        <v>ee</v>
      </c>
      <c r="DX29" s="448"/>
      <c r="DY29" s="448"/>
      <c r="DZ29" s="448"/>
      <c r="EA29" s="448"/>
      <c r="EB29" s="448"/>
      <c r="EC29" s="6">
        <f>IF(DX29&gt;DX30,1,0)+IF(DY29&gt;DY30,1,0)+IF(DZ29&gt;DZ30,1,0)+IF(EA29&gt;EA30,1,0)+IF(EB29&gt;EB30,1,0)</f>
        <v>0</v>
      </c>
      <c r="ED29" s="322"/>
    </row>
    <row r="30" spans="1:134" s="115" customFormat="1" ht="34.950000000000003" customHeight="1" thickTop="1" thickBot="1" x14ac:dyDescent="0.45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25" t="s">
        <v>15</v>
      </c>
      <c r="L30" s="647" t="s">
        <v>21</v>
      </c>
      <c r="M30" s="647"/>
      <c r="N30" s="647"/>
      <c r="O30" s="647"/>
      <c r="P30" s="647"/>
      <c r="Q30" s="647"/>
      <c r="R30" s="647"/>
      <c r="S30" s="648"/>
      <c r="T30" s="648"/>
      <c r="U30" s="648"/>
      <c r="V30" s="648"/>
      <c r="W30" s="648"/>
      <c r="X30" s="302"/>
      <c r="Y30" s="302"/>
      <c r="Z30" s="302"/>
      <c r="AA30" s="302"/>
      <c r="AB30" s="302"/>
      <c r="AC30" s="302"/>
      <c r="AD30" s="302"/>
      <c r="AE30" s="302"/>
      <c r="AF30" s="302"/>
      <c r="AG30" s="331"/>
      <c r="AH30" s="332"/>
      <c r="AI30" s="329"/>
      <c r="AJ30" s="328"/>
      <c r="AK30" s="329"/>
      <c r="AL30" s="329"/>
      <c r="AM30" s="329"/>
      <c r="AN30" s="329"/>
      <c r="AO30" s="329"/>
      <c r="AP30" s="608" t="s">
        <v>53</v>
      </c>
      <c r="AQ30" s="608"/>
      <c r="AR30" s="602"/>
      <c r="AS30" s="651" t="str">
        <f>$J$11</f>
        <v>cc</v>
      </c>
      <c r="AT30" s="536"/>
      <c r="AU30" s="536"/>
      <c r="AV30" s="536"/>
      <c r="AW30" s="536"/>
      <c r="AX30" s="536"/>
      <c r="AY30" s="536"/>
      <c r="AZ30" s="536"/>
      <c r="BA30" s="536"/>
      <c r="BB30" s="536"/>
      <c r="BC30" s="536"/>
      <c r="BD30" s="537"/>
      <c r="BE30" s="329"/>
      <c r="BF30" s="329"/>
      <c r="BG30" s="329"/>
      <c r="BH30" s="338"/>
      <c r="BI30" s="338"/>
      <c r="BJ30" s="338"/>
      <c r="BK30" s="338"/>
      <c r="BL30" s="338"/>
      <c r="BM30" s="338"/>
      <c r="BN30" s="340"/>
      <c r="BO30" s="340"/>
      <c r="BP30" s="340"/>
      <c r="BQ30" s="341"/>
      <c r="BR30" s="323"/>
      <c r="BS30" s="166" t="str">
        <f>$L$49</f>
        <v>pp</v>
      </c>
      <c r="BT30" s="449"/>
      <c r="BU30" s="449"/>
      <c r="BV30" s="449"/>
      <c r="BW30" s="449"/>
      <c r="BX30" s="449"/>
      <c r="BY30" s="238">
        <f>IF(BT30&gt;BT29,1,0)+IF(BU30&gt;BU29,1,0)+IF(BV30&gt;BV29,1,0)+IF(BW30&gt;BW29,1,0)+IF(BX30&gt;BX29,1,0)</f>
        <v>0</v>
      </c>
      <c r="BZ30" s="343"/>
      <c r="CA30" s="166" t="str">
        <f>$L$34</f>
        <v>ff</v>
      </c>
      <c r="CB30" s="449"/>
      <c r="CC30" s="449"/>
      <c r="CD30" s="449"/>
      <c r="CE30" s="449"/>
      <c r="CF30" s="449"/>
      <c r="CG30" s="238">
        <f>IF(CB30&gt;CB29,1,0)+IF(CC30&gt;CC29,1,0)+IF(CD30&gt;CD29,1,0)+IF(CE30&gt;CE29,1,0)+IF(CF30&gt;CF29,1,0)</f>
        <v>0</v>
      </c>
      <c r="CH30" s="348"/>
      <c r="CI30" s="166" t="str">
        <f>$L$39</f>
        <v>ii</v>
      </c>
      <c r="CJ30" s="449"/>
      <c r="CK30" s="449"/>
      <c r="CL30" s="449"/>
      <c r="CM30" s="449"/>
      <c r="CN30" s="449"/>
      <c r="CO30" s="238">
        <f>IF(CJ30&gt;CJ29,1,0)+IF(CK30&gt;CK29,1,0)+IF(CL30&gt;CL29,1,0)+IF(CM30&gt;CM29,1,0)+IF(CN30&gt;CN29,1,0)</f>
        <v>0</v>
      </c>
      <c r="CP30" s="353"/>
      <c r="CQ30" s="166" t="str">
        <f>$L$48</f>
        <v>oo</v>
      </c>
      <c r="CR30" s="449"/>
      <c r="CS30" s="449"/>
      <c r="CT30" s="449"/>
      <c r="CU30" s="449"/>
      <c r="CV30" s="449"/>
      <c r="CW30" s="238">
        <f>IF(CR30&gt;CR29,1,0)+IF(CS30&gt;CS29,1,0)+IF(CT30&gt;CT29,1,0)+IF(CU30&gt;CU29,1,0)+IF(CV30&gt;CV29,1,0)</f>
        <v>0</v>
      </c>
      <c r="CX30" s="353"/>
      <c r="CY30" s="216" t="str">
        <f>$L$49</f>
        <v>pp</v>
      </c>
      <c r="CZ30" s="449"/>
      <c r="DA30" s="449"/>
      <c r="DB30" s="449"/>
      <c r="DC30" s="449"/>
      <c r="DD30" s="449"/>
      <c r="DE30" s="238">
        <f>IF(CZ30&gt;CZ29,1,0)+IF(DA30&gt;DA29,1,0)+IF(DB30&gt;DB29,1,0)+IF(DC30&gt;DC29,1,0)+IF(DD30&gt;DD29,1,0)</f>
        <v>0</v>
      </c>
      <c r="DF30" s="319"/>
      <c r="DG30" s="216" t="str">
        <f>$L$36</f>
        <v>gg</v>
      </c>
      <c r="DH30" s="449"/>
      <c r="DI30" s="449"/>
      <c r="DJ30" s="449"/>
      <c r="DK30" s="449"/>
      <c r="DL30" s="449"/>
      <c r="DM30" s="238">
        <f>IF(DH30&gt;DH29,1,0)+IF(DI30&gt;DI29,1,0)+IF(DJ30&gt;DJ29,1,0)+IF(DK30&gt;DK29,1,0)+IF(DL30&gt;DL29,1,0)</f>
        <v>0</v>
      </c>
      <c r="DN30" s="349"/>
      <c r="DO30" s="216" t="str">
        <f>$L$42</f>
        <v>kk</v>
      </c>
      <c r="DP30" s="449"/>
      <c r="DQ30" s="449"/>
      <c r="DR30" s="449"/>
      <c r="DS30" s="449"/>
      <c r="DT30" s="449"/>
      <c r="DU30" s="238">
        <f>IF(DP30&gt;DP29,1,0)+IF(DQ30&gt;DQ29,1,0)+IF(DR30&gt;DR29,1,0)+IF(DS30&gt;DS29,1,0)+IF(DT30&gt;DT29,1,0)</f>
        <v>0</v>
      </c>
      <c r="DV30" s="358"/>
      <c r="DW30" s="245" t="str">
        <f>$L$39</f>
        <v>ii</v>
      </c>
      <c r="DX30" s="449"/>
      <c r="DY30" s="449"/>
      <c r="DZ30" s="449"/>
      <c r="EA30" s="449"/>
      <c r="EB30" s="449"/>
      <c r="EC30" s="238">
        <f>IF(DX30&gt;DX29,1,0)+IF(DY30&gt;DY29,1,0)+IF(DZ30&gt;DZ29,1,0)+IF(EA30&gt;EA29,1,0)+IF(EB30&gt;EB29,1,0)</f>
        <v>0</v>
      </c>
      <c r="ED30" s="320"/>
    </row>
    <row r="31" spans="1:134" s="115" customFormat="1" ht="34.950000000000003" customHeight="1" thickTop="1" thickBot="1" x14ac:dyDescent="0.45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25" t="s">
        <v>17</v>
      </c>
      <c r="L31" s="647" t="s">
        <v>23</v>
      </c>
      <c r="M31" s="648"/>
      <c r="N31" s="648"/>
      <c r="O31" s="648"/>
      <c r="P31" s="648"/>
      <c r="Q31" s="648"/>
      <c r="R31" s="648"/>
      <c r="S31" s="648"/>
      <c r="T31" s="648"/>
      <c r="U31" s="648"/>
      <c r="V31" s="648"/>
      <c r="W31" s="648"/>
      <c r="X31" s="302"/>
      <c r="Y31" s="302"/>
      <c r="Z31" s="302"/>
      <c r="AA31" s="302"/>
      <c r="AB31" s="302"/>
      <c r="AC31" s="302"/>
      <c r="AD31" s="302"/>
      <c r="AE31" s="302"/>
      <c r="AF31" s="302"/>
      <c r="AG31" s="331"/>
      <c r="AH31" s="332"/>
      <c r="AI31" s="329"/>
      <c r="AJ31" s="328"/>
      <c r="AK31" s="329"/>
      <c r="AL31" s="329"/>
      <c r="AM31" s="329"/>
      <c r="AN31" s="329"/>
      <c r="AO31" s="329"/>
      <c r="AP31" s="608" t="s">
        <v>54</v>
      </c>
      <c r="AQ31" s="608"/>
      <c r="AR31" s="602"/>
      <c r="AS31" s="651" t="str">
        <f>$J$12</f>
        <v>dd</v>
      </c>
      <c r="AT31" s="536"/>
      <c r="AU31" s="536"/>
      <c r="AV31" s="536"/>
      <c r="AW31" s="536"/>
      <c r="AX31" s="536"/>
      <c r="AY31" s="536"/>
      <c r="AZ31" s="536"/>
      <c r="BA31" s="536"/>
      <c r="BB31" s="536"/>
      <c r="BC31" s="536"/>
      <c r="BD31" s="537"/>
      <c r="BE31" s="329"/>
      <c r="BF31" s="329"/>
      <c r="BG31" s="329"/>
      <c r="BH31" s="338"/>
      <c r="BI31" s="338"/>
      <c r="BJ31" s="338"/>
      <c r="BK31" s="338"/>
      <c r="BL31" s="338"/>
      <c r="BM31" s="338"/>
      <c r="BN31" s="340"/>
      <c r="BO31" s="340"/>
      <c r="BP31" s="340"/>
      <c r="BQ31" s="341"/>
      <c r="BR31" s="323"/>
      <c r="BS31" s="441"/>
      <c r="BT31" s="594" t="s">
        <v>1</v>
      </c>
      <c r="BU31" s="594" t="s">
        <v>2</v>
      </c>
      <c r="BV31" s="594" t="s">
        <v>3</v>
      </c>
      <c r="BW31" s="594" t="s">
        <v>39</v>
      </c>
      <c r="BX31" s="594" t="s">
        <v>40</v>
      </c>
      <c r="BY31" s="593" t="s">
        <v>4</v>
      </c>
      <c r="BZ31" s="442"/>
      <c r="CA31" s="443"/>
      <c r="CB31" s="594" t="s">
        <v>1</v>
      </c>
      <c r="CC31" s="594" t="s">
        <v>2</v>
      </c>
      <c r="CD31" s="594" t="s">
        <v>3</v>
      </c>
      <c r="CE31" s="594" t="s">
        <v>39</v>
      </c>
      <c r="CF31" s="594" t="s">
        <v>40</v>
      </c>
      <c r="CG31" s="593" t="s">
        <v>4</v>
      </c>
      <c r="CH31" s="444"/>
      <c r="CI31" s="443"/>
      <c r="CJ31" s="594" t="s">
        <v>1</v>
      </c>
      <c r="CK31" s="594" t="s">
        <v>2</v>
      </c>
      <c r="CL31" s="594" t="s">
        <v>3</v>
      </c>
      <c r="CM31" s="594" t="s">
        <v>39</v>
      </c>
      <c r="CN31" s="594" t="s">
        <v>40</v>
      </c>
      <c r="CO31" s="593" t="s">
        <v>4</v>
      </c>
      <c r="CP31" s="445"/>
      <c r="CQ31" s="443"/>
      <c r="CR31" s="594" t="s">
        <v>1</v>
      </c>
      <c r="CS31" s="594" t="s">
        <v>2</v>
      </c>
      <c r="CT31" s="594" t="s">
        <v>3</v>
      </c>
      <c r="CU31" s="594" t="s">
        <v>39</v>
      </c>
      <c r="CV31" s="594" t="s">
        <v>40</v>
      </c>
      <c r="CW31" s="593" t="s">
        <v>4</v>
      </c>
      <c r="CX31" s="445"/>
      <c r="CY31" s="446"/>
      <c r="CZ31" s="594" t="s">
        <v>1</v>
      </c>
      <c r="DA31" s="594" t="s">
        <v>2</v>
      </c>
      <c r="DB31" s="594" t="s">
        <v>3</v>
      </c>
      <c r="DC31" s="594" t="s">
        <v>39</v>
      </c>
      <c r="DD31" s="594" t="s">
        <v>40</v>
      </c>
      <c r="DE31" s="593" t="s">
        <v>4</v>
      </c>
      <c r="DF31" s="440"/>
      <c r="DG31" s="440"/>
      <c r="DH31" s="594" t="s">
        <v>1</v>
      </c>
      <c r="DI31" s="594" t="s">
        <v>2</v>
      </c>
      <c r="DJ31" s="594" t="s">
        <v>3</v>
      </c>
      <c r="DK31" s="594" t="s">
        <v>39</v>
      </c>
      <c r="DL31" s="594" t="s">
        <v>40</v>
      </c>
      <c r="DM31" s="593" t="s">
        <v>4</v>
      </c>
      <c r="DN31" s="440"/>
      <c r="DO31" s="440"/>
      <c r="DP31" s="594" t="s">
        <v>1</v>
      </c>
      <c r="DQ31" s="594" t="s">
        <v>2</v>
      </c>
      <c r="DR31" s="594" t="s">
        <v>3</v>
      </c>
      <c r="DS31" s="594" t="s">
        <v>39</v>
      </c>
      <c r="DT31" s="594" t="s">
        <v>40</v>
      </c>
      <c r="DU31" s="593" t="s">
        <v>4</v>
      </c>
      <c r="DV31" s="319"/>
      <c r="DW31" s="319"/>
      <c r="DX31" s="319"/>
      <c r="DY31" s="319"/>
      <c r="DZ31" s="319"/>
      <c r="EA31" s="319"/>
      <c r="EB31" s="319"/>
      <c r="EC31" s="319"/>
      <c r="ED31" s="320"/>
    </row>
    <row r="32" spans="1:134" s="115" customFormat="1" ht="60" customHeight="1" thickTop="1" thickBot="1" x14ac:dyDescent="0.3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25"/>
      <c r="L32" s="645"/>
      <c r="M32" s="645"/>
      <c r="N32" s="645"/>
      <c r="O32" s="645"/>
      <c r="P32" s="645"/>
      <c r="Q32" s="645"/>
      <c r="R32" s="645"/>
      <c r="S32" s="646"/>
      <c r="T32" s="646"/>
      <c r="U32" s="437"/>
      <c r="V32" s="437"/>
      <c r="W32" s="437"/>
      <c r="X32" s="302"/>
      <c r="Y32" s="302"/>
      <c r="Z32" s="302"/>
      <c r="AA32" s="302"/>
      <c r="AB32" s="302"/>
      <c r="AC32" s="302"/>
      <c r="AD32" s="302"/>
      <c r="AE32" s="302"/>
      <c r="AF32" s="302"/>
      <c r="AG32" s="328"/>
      <c r="AH32" s="328"/>
      <c r="AI32" s="328"/>
      <c r="AJ32" s="612"/>
      <c r="AK32" s="612"/>
      <c r="AL32" s="612"/>
      <c r="AM32" s="612"/>
      <c r="AN32" s="612"/>
      <c r="AO32" s="612"/>
      <c r="AP32" s="612"/>
      <c r="AQ32" s="612"/>
      <c r="AR32" s="612"/>
      <c r="AS32" s="612"/>
      <c r="AT32" s="612"/>
      <c r="AU32" s="612"/>
      <c r="AV32" s="612"/>
      <c r="AW32" s="612"/>
      <c r="AX32" s="612"/>
      <c r="AY32" s="612"/>
      <c r="AZ32" s="612"/>
      <c r="BA32" s="612"/>
      <c r="BB32" s="612"/>
      <c r="BC32" s="612"/>
      <c r="BD32" s="612"/>
      <c r="BE32" s="612"/>
      <c r="BF32" s="612"/>
      <c r="BG32" s="612"/>
      <c r="BH32" s="328"/>
      <c r="BI32" s="328"/>
      <c r="BJ32" s="328"/>
      <c r="BK32" s="328"/>
      <c r="BL32" s="328"/>
      <c r="BM32" s="328"/>
      <c r="BN32" s="342"/>
      <c r="BO32" s="342"/>
      <c r="BP32" s="342"/>
      <c r="BQ32" s="342"/>
      <c r="BR32" s="315"/>
      <c r="BS32" s="439" t="s">
        <v>48</v>
      </c>
      <c r="BT32" s="595"/>
      <c r="BU32" s="595"/>
      <c r="BV32" s="595"/>
      <c r="BW32" s="595"/>
      <c r="BX32" s="595"/>
      <c r="BY32" s="503"/>
      <c r="BZ32" s="442"/>
      <c r="CA32" s="439" t="s">
        <v>49</v>
      </c>
      <c r="CB32" s="595"/>
      <c r="CC32" s="595"/>
      <c r="CD32" s="595"/>
      <c r="CE32" s="595"/>
      <c r="CF32" s="595"/>
      <c r="CG32" s="503"/>
      <c r="CH32" s="442"/>
      <c r="CI32" s="439" t="s">
        <v>50</v>
      </c>
      <c r="CJ32" s="595"/>
      <c r="CK32" s="595"/>
      <c r="CL32" s="595"/>
      <c r="CM32" s="595"/>
      <c r="CN32" s="595"/>
      <c r="CO32" s="503"/>
      <c r="CP32" s="447"/>
      <c r="CQ32" s="439" t="s">
        <v>51</v>
      </c>
      <c r="CR32" s="595"/>
      <c r="CS32" s="595"/>
      <c r="CT32" s="595"/>
      <c r="CU32" s="595"/>
      <c r="CV32" s="595"/>
      <c r="CW32" s="503"/>
      <c r="CX32" s="447"/>
      <c r="CY32" s="439" t="s">
        <v>52</v>
      </c>
      <c r="CZ32" s="595"/>
      <c r="DA32" s="595"/>
      <c r="DB32" s="595"/>
      <c r="DC32" s="595"/>
      <c r="DD32" s="595"/>
      <c r="DE32" s="503"/>
      <c r="DF32" s="440"/>
      <c r="DG32" s="439" t="s">
        <v>75</v>
      </c>
      <c r="DH32" s="595"/>
      <c r="DI32" s="595"/>
      <c r="DJ32" s="595"/>
      <c r="DK32" s="595"/>
      <c r="DL32" s="595"/>
      <c r="DM32" s="503"/>
      <c r="DN32" s="440"/>
      <c r="DO32" s="439" t="s">
        <v>76</v>
      </c>
      <c r="DP32" s="595"/>
      <c r="DQ32" s="595"/>
      <c r="DR32" s="595"/>
      <c r="DS32" s="595"/>
      <c r="DT32" s="595"/>
      <c r="DU32" s="503"/>
      <c r="DV32" s="319"/>
      <c r="DW32" s="319"/>
      <c r="DX32" s="319"/>
      <c r="DY32" s="319"/>
      <c r="DZ32" s="319"/>
      <c r="EA32" s="319"/>
      <c r="EB32" s="319"/>
      <c r="EC32" s="319"/>
      <c r="ED32" s="320"/>
    </row>
    <row r="33" spans="1:141" s="115" customFormat="1" ht="34.950000000000003" customHeight="1" thickTop="1" thickBot="1" x14ac:dyDescent="0.45">
      <c r="A33" s="301"/>
      <c r="B33" s="302"/>
      <c r="C33" s="302"/>
      <c r="D33" s="302"/>
      <c r="E33" s="302"/>
      <c r="F33" s="302"/>
      <c r="G33" s="302"/>
      <c r="H33" s="302"/>
      <c r="I33" s="302"/>
      <c r="J33" s="302"/>
      <c r="K33" s="325" t="s">
        <v>24</v>
      </c>
      <c r="L33" s="647" t="s">
        <v>26</v>
      </c>
      <c r="M33" s="647"/>
      <c r="N33" s="647"/>
      <c r="O33" s="647"/>
      <c r="P33" s="647"/>
      <c r="Q33" s="647"/>
      <c r="R33" s="647"/>
      <c r="S33" s="648"/>
      <c r="T33" s="648"/>
      <c r="U33" s="648"/>
      <c r="V33" s="648"/>
      <c r="W33" s="648"/>
      <c r="X33" s="302"/>
      <c r="Y33" s="302"/>
      <c r="Z33" s="302"/>
      <c r="AA33" s="302"/>
      <c r="AB33" s="302"/>
      <c r="AC33" s="302"/>
      <c r="AD33" s="302"/>
      <c r="AE33" s="302"/>
      <c r="AF33" s="302"/>
      <c r="AG33" s="331"/>
      <c r="AH33" s="332"/>
      <c r="AI33" s="329"/>
      <c r="AJ33" s="328"/>
      <c r="AK33" s="329"/>
      <c r="AL33" s="329"/>
      <c r="AM33" s="329"/>
      <c r="AN33" s="329"/>
      <c r="AO33" s="329"/>
      <c r="AP33" s="608" t="s">
        <v>55</v>
      </c>
      <c r="AQ33" s="608"/>
      <c r="AR33" s="602"/>
      <c r="AS33" s="651" t="str">
        <f>$J$13</f>
        <v>ee</v>
      </c>
      <c r="AT33" s="536"/>
      <c r="AU33" s="536"/>
      <c r="AV33" s="536"/>
      <c r="AW33" s="536"/>
      <c r="AX33" s="536"/>
      <c r="AY33" s="536"/>
      <c r="AZ33" s="536"/>
      <c r="BA33" s="536"/>
      <c r="BB33" s="536"/>
      <c r="BC33" s="536"/>
      <c r="BD33" s="537"/>
      <c r="BE33" s="329"/>
      <c r="BF33" s="329"/>
      <c r="BG33" s="329"/>
      <c r="BH33" s="338"/>
      <c r="BI33" s="338"/>
      <c r="BJ33" s="338"/>
      <c r="BK33" s="338"/>
      <c r="BL33" s="338"/>
      <c r="BM33" s="338"/>
      <c r="BN33" s="340"/>
      <c r="BO33" s="340"/>
      <c r="BP33" s="340"/>
      <c r="BQ33" s="341"/>
      <c r="BR33" s="323"/>
      <c r="BS33" s="165" t="str">
        <f>$L$27</f>
        <v>aa</v>
      </c>
      <c r="BT33" s="448"/>
      <c r="BU33" s="448"/>
      <c r="BV33" s="448"/>
      <c r="BW33" s="448"/>
      <c r="BX33" s="448"/>
      <c r="BY33" s="6">
        <f>IF(BT33&gt;BT34,1,0)+IF(BU33&gt;BU34,1,0)+IF(BV33&gt;BV34,1,0)+IF(BW33&gt;BW34,1,0)+IF(BX33&gt;BX34,1,0)</f>
        <v>0</v>
      </c>
      <c r="BZ33" s="346"/>
      <c r="CA33" s="165" t="str">
        <f>$L$36</f>
        <v>gg</v>
      </c>
      <c r="CB33" s="448"/>
      <c r="CC33" s="448"/>
      <c r="CD33" s="448"/>
      <c r="CE33" s="448"/>
      <c r="CF33" s="448"/>
      <c r="CG33" s="6">
        <f>IF(CB33&gt;CB34,1,0)+IF(CC33&gt;CC34,1,0)+IF(CD33&gt;CD34,1,0)+IF(CE33&gt;CE34,1,0)+IF(CF33&gt;CF34,1,0)</f>
        <v>0</v>
      </c>
      <c r="CH33" s="346"/>
      <c r="CI33" s="165" t="str">
        <f>$L$27</f>
        <v>aa</v>
      </c>
      <c r="CJ33" s="448"/>
      <c r="CK33" s="448"/>
      <c r="CL33" s="448"/>
      <c r="CM33" s="448"/>
      <c r="CN33" s="448"/>
      <c r="CO33" s="6">
        <f>IF(CJ33&gt;CJ34,1,0)+IF(CK33&gt;CK34,1,0)+IF(CL33&gt;CL34,1,0)+IF(CM33&gt;CM34,1,0)+IF(CN33&gt;CN34,1,0)</f>
        <v>0</v>
      </c>
      <c r="CP33" s="350"/>
      <c r="CQ33" s="165" t="str">
        <f>$L$36</f>
        <v>gg</v>
      </c>
      <c r="CR33" s="448"/>
      <c r="CS33" s="448"/>
      <c r="CT33" s="448"/>
      <c r="CU33" s="448"/>
      <c r="CV33" s="448"/>
      <c r="CW33" s="6">
        <f>IF(CR33&gt;CR34,1,0)+IF(CS33&gt;CS34,1,0)+IF(CT33&gt;CT34,1,0)+IF(CU33&gt;CU34,1,0)+IF(CV33&gt;CV34,1,0)</f>
        <v>0</v>
      </c>
      <c r="CX33" s="354"/>
      <c r="CY33" s="205" t="str">
        <f>$L$27</f>
        <v>aa</v>
      </c>
      <c r="CZ33" s="448"/>
      <c r="DA33" s="448"/>
      <c r="DB33" s="448"/>
      <c r="DC33" s="448"/>
      <c r="DD33" s="448"/>
      <c r="DE33" s="6">
        <f>IF(CZ33&gt;CZ34,1,0)+IF(DA33&gt;DA34,1,0)+IF(DB33&gt;DB34,1,0)+IF(DC33&gt;DC34,1,0)+IF(DD33&gt;DD34,1,0)</f>
        <v>0</v>
      </c>
      <c r="DF33" s="319"/>
      <c r="DG33" s="205" t="str">
        <f>$L$27</f>
        <v>aa</v>
      </c>
      <c r="DH33" s="448"/>
      <c r="DI33" s="448"/>
      <c r="DJ33" s="448"/>
      <c r="DK33" s="448"/>
      <c r="DL33" s="448"/>
      <c r="DM33" s="6">
        <f>IF(DH33&gt;DH34,1,0)+IF(DI33&gt;DI34,1,0)+IF(DJ33&gt;DJ34,1,0)+IF(DK33&gt;DK34,1,0)+IF(DL33&gt;DL34,1,0)</f>
        <v>0</v>
      </c>
      <c r="DN33" s="319"/>
      <c r="DO33" s="205" t="str">
        <f>$L$28</f>
        <v>bb</v>
      </c>
      <c r="DP33" s="448"/>
      <c r="DQ33" s="448"/>
      <c r="DR33" s="448"/>
      <c r="DS33" s="448"/>
      <c r="DT33" s="448"/>
      <c r="DU33" s="6">
        <f>IF(DP33&gt;DP34,1,0)+IF(DQ33&gt;DQ34,1,0)+IF(DR33&gt;DR34,1,0)+IF(DS33&gt;DS34,1,0)+IF(DT33&gt;DT34,1,0)</f>
        <v>0</v>
      </c>
      <c r="DV33" s="319"/>
      <c r="DW33" s="319"/>
      <c r="DX33" s="319"/>
      <c r="DY33" s="319"/>
      <c r="DZ33" s="319"/>
      <c r="EA33" s="319"/>
      <c r="EB33" s="319"/>
      <c r="EC33" s="319"/>
      <c r="ED33" s="320"/>
    </row>
    <row r="34" spans="1:141" s="115" customFormat="1" ht="34.950000000000003" customHeight="1" thickTop="1" thickBot="1" x14ac:dyDescent="0.3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25" t="s">
        <v>27</v>
      </c>
      <c r="L34" s="647" t="s">
        <v>32</v>
      </c>
      <c r="M34" s="647"/>
      <c r="N34" s="647"/>
      <c r="O34" s="647"/>
      <c r="P34" s="647"/>
      <c r="Q34" s="647"/>
      <c r="R34" s="647"/>
      <c r="S34" s="648"/>
      <c r="T34" s="648"/>
      <c r="U34" s="648"/>
      <c r="V34" s="648"/>
      <c r="W34" s="648"/>
      <c r="X34" s="311"/>
      <c r="Y34" s="311"/>
      <c r="Z34" s="311"/>
      <c r="AA34" s="311"/>
      <c r="AB34" s="311"/>
      <c r="AC34" s="311"/>
      <c r="AD34" s="311"/>
      <c r="AE34" s="311"/>
      <c r="AF34" s="311"/>
      <c r="AG34" s="331"/>
      <c r="AH34" s="332"/>
      <c r="AI34" s="329"/>
      <c r="AJ34" s="328"/>
      <c r="AK34" s="329"/>
      <c r="AL34" s="329"/>
      <c r="AM34" s="329"/>
      <c r="AN34" s="329"/>
      <c r="AO34" s="329"/>
      <c r="AP34" s="608" t="s">
        <v>56</v>
      </c>
      <c r="AQ34" s="608"/>
      <c r="AR34" s="602"/>
      <c r="AS34" s="651" t="str">
        <f>$J$14</f>
        <v>ff</v>
      </c>
      <c r="AT34" s="536"/>
      <c r="AU34" s="536"/>
      <c r="AV34" s="536"/>
      <c r="AW34" s="536"/>
      <c r="AX34" s="536"/>
      <c r="AY34" s="536"/>
      <c r="AZ34" s="536"/>
      <c r="BA34" s="536"/>
      <c r="BB34" s="536"/>
      <c r="BC34" s="536"/>
      <c r="BD34" s="537"/>
      <c r="BE34" s="329"/>
      <c r="BF34" s="329"/>
      <c r="BG34" s="329"/>
      <c r="BH34" s="328"/>
      <c r="BI34" s="328"/>
      <c r="BJ34" s="328"/>
      <c r="BK34" s="328"/>
      <c r="BL34" s="328"/>
      <c r="BM34" s="328"/>
      <c r="BN34" s="342"/>
      <c r="BO34" s="342"/>
      <c r="BP34" s="342"/>
      <c r="BQ34" s="342"/>
      <c r="BR34" s="315"/>
      <c r="BS34" s="166" t="str">
        <f>$L$30</f>
        <v>cc</v>
      </c>
      <c r="BT34" s="449"/>
      <c r="BU34" s="449"/>
      <c r="BV34" s="449"/>
      <c r="BW34" s="449"/>
      <c r="BX34" s="449"/>
      <c r="BY34" s="238">
        <f>IF(BT34&gt;BT33,1,0)+IF(BU34&gt;BU33,1,0)+IF(BV34&gt;BV33,1,0)+IF(BW34&gt;BW33,1,0)+IF(BX34&gt;BX33,1,0)</f>
        <v>0</v>
      </c>
      <c r="BZ34" s="343"/>
      <c r="CA34" s="166" t="str">
        <f>$L$49</f>
        <v>pp</v>
      </c>
      <c r="CB34" s="449"/>
      <c r="CC34" s="449"/>
      <c r="CD34" s="449"/>
      <c r="CE34" s="449"/>
      <c r="CF34" s="449"/>
      <c r="CG34" s="238">
        <f>IF(CB34&gt;CB33,1,0)+IF(CC34&gt;CC33,1,0)+IF(CD34&gt;CD33,1,0)+IF(CE34&gt;CE33,1,0)+IF(CF34&gt;CF33,1,0)</f>
        <v>0</v>
      </c>
      <c r="CH34" s="348"/>
      <c r="CI34" s="166" t="str">
        <f>$L$48</f>
        <v>oo</v>
      </c>
      <c r="CJ34" s="449"/>
      <c r="CK34" s="449"/>
      <c r="CL34" s="449"/>
      <c r="CM34" s="449"/>
      <c r="CN34" s="449"/>
      <c r="CO34" s="238">
        <f>IF(CJ34&gt;CJ33,1,0)+IF(CK34&gt;CK33,1,0)+IF(CL34&gt;CL33,1,0)+IF(CM34&gt;CM33,1,0)+IF(CN34&gt;CN33,1,0)</f>
        <v>0</v>
      </c>
      <c r="CP34" s="350"/>
      <c r="CQ34" s="222" t="str">
        <f>$L$45</f>
        <v>mm</v>
      </c>
      <c r="CR34" s="449"/>
      <c r="CS34" s="449"/>
      <c r="CT34" s="449"/>
      <c r="CU34" s="449"/>
      <c r="CV34" s="449"/>
      <c r="CW34" s="238">
        <f>IF(CR34&gt;CR33,1,0)+IF(CS34&gt;CS33,1,0)+IF(CT34&gt;CT33,1,0)+IF(CU34&gt;CU33,1,0)+IF(CV34&gt;CV33,1,0)</f>
        <v>0</v>
      </c>
      <c r="CX34" s="354"/>
      <c r="CY34" s="216" t="str">
        <f>$L$34</f>
        <v>ff</v>
      </c>
      <c r="CZ34" s="449"/>
      <c r="DA34" s="449"/>
      <c r="DB34" s="449"/>
      <c r="DC34" s="449"/>
      <c r="DD34" s="449"/>
      <c r="DE34" s="238">
        <f>IF(CZ34&gt;CZ33,1,0)+IF(DA34&gt;DA33,1,0)+IF(DB34&gt;DB33,1,0)+IF(DC34&gt;DC33,1,0)+IF(DD34&gt;DD33,1,0)</f>
        <v>0</v>
      </c>
      <c r="DF34" s="319"/>
      <c r="DG34" s="216" t="str">
        <f>$L$31</f>
        <v>dd</v>
      </c>
      <c r="DH34" s="449"/>
      <c r="DI34" s="449"/>
      <c r="DJ34" s="449"/>
      <c r="DK34" s="449"/>
      <c r="DL34" s="449"/>
      <c r="DM34" s="238">
        <f>IF(DH34&gt;DH33,1,0)+IF(DI34&gt;DI33,1,0)+IF(DJ34&gt;DJ33,1,0)+IF(DK34&gt;DK33,1,0)+IF(DL34&gt;DL33,1,0)</f>
        <v>0</v>
      </c>
      <c r="DN34" s="319"/>
      <c r="DO34" s="216" t="str">
        <f>$L$49</f>
        <v>pp</v>
      </c>
      <c r="DP34" s="449"/>
      <c r="DQ34" s="449"/>
      <c r="DR34" s="449"/>
      <c r="DS34" s="449"/>
      <c r="DT34" s="449"/>
      <c r="DU34" s="238">
        <f>IF(DP34&gt;DP33,1,0)+IF(DQ34&gt;DQ33,1,0)+IF(DR34&gt;DR33,1,0)+IF(DS34&gt;DS33,1,0)+IF(DT34&gt;DT33,1,0)</f>
        <v>0</v>
      </c>
      <c r="DV34" s="319"/>
      <c r="DW34" s="319"/>
      <c r="DX34" s="319"/>
      <c r="DY34" s="319"/>
      <c r="DZ34" s="319"/>
      <c r="EA34" s="319"/>
      <c r="EB34" s="319"/>
      <c r="EC34" s="319"/>
      <c r="ED34" s="320"/>
    </row>
    <row r="35" spans="1:141" s="115" customFormat="1" ht="34.950000000000003" customHeight="1" thickTop="1" thickBot="1" x14ac:dyDescent="0.45">
      <c r="A35" s="301"/>
      <c r="B35" s="302"/>
      <c r="C35" s="302"/>
      <c r="D35" s="302"/>
      <c r="E35" s="302"/>
      <c r="F35" s="302"/>
      <c r="G35" s="302"/>
      <c r="H35" s="302"/>
      <c r="I35" s="302"/>
      <c r="J35" s="302"/>
      <c r="K35" s="299"/>
      <c r="L35" s="645"/>
      <c r="M35" s="645"/>
      <c r="N35" s="645"/>
      <c r="O35" s="645"/>
      <c r="P35" s="645"/>
      <c r="Q35" s="645"/>
      <c r="R35" s="645"/>
      <c r="S35" s="646"/>
      <c r="T35" s="646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38"/>
      <c r="AH35" s="338"/>
      <c r="AI35" s="338"/>
      <c r="AJ35" s="328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38"/>
      <c r="BI35" s="338"/>
      <c r="BJ35" s="338"/>
      <c r="BK35" s="338"/>
      <c r="BL35" s="338"/>
      <c r="BM35" s="338"/>
      <c r="BN35" s="340"/>
      <c r="BO35" s="340"/>
      <c r="BP35" s="340"/>
      <c r="BQ35" s="341"/>
      <c r="BR35" s="302"/>
      <c r="BS35" s="343"/>
      <c r="BT35" s="452"/>
      <c r="BU35" s="452"/>
      <c r="BV35" s="452"/>
      <c r="BW35" s="452"/>
      <c r="BX35" s="452"/>
      <c r="BY35" s="343"/>
      <c r="BZ35" s="343"/>
      <c r="CA35" s="343"/>
      <c r="CB35" s="452"/>
      <c r="CC35" s="452"/>
      <c r="CD35" s="452"/>
      <c r="CE35" s="452"/>
      <c r="CF35" s="452"/>
      <c r="CG35" s="343"/>
      <c r="CH35" s="343"/>
      <c r="CI35" s="343"/>
      <c r="CJ35" s="452"/>
      <c r="CK35" s="452"/>
      <c r="CL35" s="452"/>
      <c r="CM35" s="452"/>
      <c r="CN35" s="452"/>
      <c r="CO35" s="343"/>
      <c r="CP35" s="349"/>
      <c r="CQ35" s="349"/>
      <c r="CR35" s="453"/>
      <c r="CS35" s="453"/>
      <c r="CT35" s="453"/>
      <c r="CU35" s="453"/>
      <c r="CV35" s="453"/>
      <c r="CW35" s="349"/>
      <c r="CX35" s="349"/>
      <c r="CY35" s="349"/>
      <c r="CZ35" s="453"/>
      <c r="DA35" s="453"/>
      <c r="DB35" s="453"/>
      <c r="DC35" s="453"/>
      <c r="DD35" s="453"/>
      <c r="DE35" s="349"/>
      <c r="DF35" s="319"/>
      <c r="DG35" s="349"/>
      <c r="DH35" s="453"/>
      <c r="DI35" s="453"/>
      <c r="DJ35" s="453"/>
      <c r="DK35" s="453"/>
      <c r="DL35" s="453"/>
      <c r="DM35" s="349"/>
      <c r="DN35" s="319"/>
      <c r="DO35" s="349"/>
      <c r="DP35" s="453"/>
      <c r="DQ35" s="453"/>
      <c r="DR35" s="453"/>
      <c r="DS35" s="453"/>
      <c r="DT35" s="453"/>
      <c r="DU35" s="349"/>
      <c r="DV35" s="319"/>
      <c r="DW35" s="319"/>
      <c r="DX35" s="319"/>
      <c r="DY35" s="319"/>
      <c r="DZ35" s="319"/>
      <c r="EA35" s="319"/>
      <c r="EB35" s="319"/>
      <c r="EC35" s="319"/>
      <c r="ED35" s="320"/>
    </row>
    <row r="36" spans="1:141" s="115" customFormat="1" ht="34.950000000000003" customHeight="1" thickTop="1" thickBot="1" x14ac:dyDescent="0.3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25" t="s">
        <v>34</v>
      </c>
      <c r="L36" s="647" t="s">
        <v>37</v>
      </c>
      <c r="M36" s="647"/>
      <c r="N36" s="647"/>
      <c r="O36" s="647"/>
      <c r="P36" s="647"/>
      <c r="Q36" s="647"/>
      <c r="R36" s="647"/>
      <c r="S36" s="648"/>
      <c r="T36" s="648"/>
      <c r="U36" s="648"/>
      <c r="V36" s="648"/>
      <c r="W36" s="648"/>
      <c r="X36" s="302"/>
      <c r="Y36" s="302"/>
      <c r="Z36" s="302"/>
      <c r="AA36" s="302"/>
      <c r="AB36" s="302"/>
      <c r="AC36" s="302"/>
      <c r="AD36" s="302"/>
      <c r="AE36" s="302"/>
      <c r="AF36" s="302"/>
      <c r="AG36" s="331"/>
      <c r="AH36" s="332"/>
      <c r="AI36" s="329"/>
      <c r="AJ36" s="328"/>
      <c r="AK36" s="329"/>
      <c r="AL36" s="329"/>
      <c r="AM36" s="329"/>
      <c r="AN36" s="329"/>
      <c r="AO36" s="329"/>
      <c r="AP36" s="608" t="s">
        <v>57</v>
      </c>
      <c r="AQ36" s="608"/>
      <c r="AR36" s="602"/>
      <c r="AS36" s="651" t="str">
        <f>$J$15</f>
        <v>gg</v>
      </c>
      <c r="AT36" s="536"/>
      <c r="AU36" s="536"/>
      <c r="AV36" s="536"/>
      <c r="AW36" s="536"/>
      <c r="AX36" s="536"/>
      <c r="AY36" s="536"/>
      <c r="AZ36" s="536"/>
      <c r="BA36" s="536"/>
      <c r="BB36" s="536"/>
      <c r="BC36" s="536"/>
      <c r="BD36" s="537"/>
      <c r="BE36" s="329"/>
      <c r="BF36" s="329"/>
      <c r="BG36" s="329"/>
      <c r="BH36" s="328"/>
      <c r="BI36" s="328"/>
      <c r="BJ36" s="328"/>
      <c r="BK36" s="328"/>
      <c r="BL36" s="328"/>
      <c r="BM36" s="328"/>
      <c r="BN36" s="342"/>
      <c r="BO36" s="342"/>
      <c r="BP36" s="342"/>
      <c r="BQ36" s="342"/>
      <c r="BR36" s="315"/>
      <c r="BS36" s="165" t="str">
        <f>$L$28</f>
        <v>bb</v>
      </c>
      <c r="BT36" s="448"/>
      <c r="BU36" s="448"/>
      <c r="BV36" s="448"/>
      <c r="BW36" s="448"/>
      <c r="BX36" s="448"/>
      <c r="BY36" s="6">
        <f>IF(BT36&gt;BT37,1,0)+IF(BU36&gt;BU37,1,0)+IF(BV36&gt;BV37,1,0)+IF(BW36&gt;BW37,1,0)+IF(BX36&gt;BX37,1,0)</f>
        <v>0</v>
      </c>
      <c r="BZ36" s="343"/>
      <c r="CA36" s="165" t="str">
        <f>$L$34</f>
        <v>ff</v>
      </c>
      <c r="CB36" s="448"/>
      <c r="CC36" s="448"/>
      <c r="CD36" s="448"/>
      <c r="CE36" s="448"/>
      <c r="CF36" s="448"/>
      <c r="CG36" s="6">
        <f>IF(CB36&gt;CB37,1,0)+IF(CC36&gt;CC37,1,0)+IF(CD36&gt;CD37,1,0)+IF(CE36&gt;CE37,1,0)+IF(CF36&gt;CF37,1,0)</f>
        <v>0</v>
      </c>
      <c r="CH36" s="343"/>
      <c r="CI36" s="165" t="str">
        <f>$L$28</f>
        <v>bb</v>
      </c>
      <c r="CJ36" s="448"/>
      <c r="CK36" s="448"/>
      <c r="CL36" s="448"/>
      <c r="CM36" s="448"/>
      <c r="CN36" s="448"/>
      <c r="CO36" s="6">
        <f>IF(CJ36&gt;CJ37,1,0)+IF(CK36&gt;CK37,1,0)+IF(CL36&gt;CL37,1,0)+IF(CM36&gt;CM37,1,0)+IF(CN36&gt;CN37,1,0)</f>
        <v>0</v>
      </c>
      <c r="CP36" s="350"/>
      <c r="CQ36" s="165" t="str">
        <f>$L$28</f>
        <v>bb</v>
      </c>
      <c r="CR36" s="448"/>
      <c r="CS36" s="448"/>
      <c r="CT36" s="448"/>
      <c r="CU36" s="448"/>
      <c r="CV36" s="448"/>
      <c r="CW36" s="6">
        <f>IF(CR36&gt;CR37,1,0)+IF(CS36&gt;CS37,1,0)+IF(CT36&gt;CT37,1,0)+IF(CU36&gt;CU37,1,0)+IF(CV36&gt;CV37,1,0)</f>
        <v>0</v>
      </c>
      <c r="CX36" s="354"/>
      <c r="CY36" s="205" t="str">
        <f>$L$28</f>
        <v>bb</v>
      </c>
      <c r="CZ36" s="448"/>
      <c r="DA36" s="448"/>
      <c r="DB36" s="448"/>
      <c r="DC36" s="448"/>
      <c r="DD36" s="448"/>
      <c r="DE36" s="6">
        <f>IF(CZ36&gt;CZ37,1,0)+IF(DA36&gt;DA37,1,0)+IF(DB36&gt;DB37,1,0)+IF(DC36&gt;DC37,1,0)+IF(DD36&gt;DD37,1,0)</f>
        <v>0</v>
      </c>
      <c r="DF36" s="319"/>
      <c r="DG36" s="205" t="str">
        <f>$L$43</f>
        <v>ll</v>
      </c>
      <c r="DH36" s="448"/>
      <c r="DI36" s="448"/>
      <c r="DJ36" s="448"/>
      <c r="DK36" s="448"/>
      <c r="DL36" s="448"/>
      <c r="DM36" s="6">
        <f>IF(DH36&gt;DH37,1,0)+IF(DI36&gt;DI37,1,0)+IF(DJ36&gt;DJ37,1,0)+IF(DK36&gt;DK37,1,0)+IF(DL36&gt;DL37,1,0)</f>
        <v>0</v>
      </c>
      <c r="DN36" s="319"/>
      <c r="DO36" s="205" t="str">
        <f>$L$40</f>
        <v>jj</v>
      </c>
      <c r="DP36" s="448"/>
      <c r="DQ36" s="448"/>
      <c r="DR36" s="448"/>
      <c r="DS36" s="448"/>
      <c r="DT36" s="448"/>
      <c r="DU36" s="6">
        <f>IF(DP36&gt;DP37,1,0)+IF(DQ36&gt;DQ37,1,0)+IF(DR36&gt;DR37,1,0)+IF(DS36&gt;DS37,1,0)+IF(DT36&gt;DT37,1,0)</f>
        <v>0</v>
      </c>
      <c r="DV36" s="319"/>
      <c r="DW36" s="319"/>
      <c r="DX36" s="319"/>
      <c r="DY36" s="319"/>
      <c r="DZ36" s="319"/>
      <c r="EA36" s="319"/>
      <c r="EB36" s="319"/>
      <c r="EC36" s="319"/>
      <c r="ED36" s="320"/>
    </row>
    <row r="37" spans="1:141" s="115" customFormat="1" ht="34.950000000000003" customHeight="1" thickTop="1" thickBot="1" x14ac:dyDescent="0.45">
      <c r="A37" s="301"/>
      <c r="B37" s="302"/>
      <c r="C37" s="302"/>
      <c r="D37" s="302"/>
      <c r="E37" s="302"/>
      <c r="F37" s="302"/>
      <c r="G37" s="302"/>
      <c r="H37" s="302"/>
      <c r="I37" s="302"/>
      <c r="J37" s="302"/>
      <c r="K37" s="325" t="s">
        <v>35</v>
      </c>
      <c r="L37" s="647" t="s">
        <v>38</v>
      </c>
      <c r="M37" s="647"/>
      <c r="N37" s="647"/>
      <c r="O37" s="647"/>
      <c r="P37" s="647"/>
      <c r="Q37" s="647"/>
      <c r="R37" s="647"/>
      <c r="S37" s="648"/>
      <c r="T37" s="648"/>
      <c r="U37" s="648"/>
      <c r="V37" s="648"/>
      <c r="W37" s="648"/>
      <c r="X37" s="302"/>
      <c r="Y37" s="302"/>
      <c r="Z37" s="302"/>
      <c r="AA37" s="302"/>
      <c r="AB37" s="302"/>
      <c r="AC37" s="302"/>
      <c r="AD37" s="302"/>
      <c r="AE37" s="302"/>
      <c r="AF37" s="302"/>
      <c r="AG37" s="331"/>
      <c r="AH37" s="332"/>
      <c r="AI37" s="329"/>
      <c r="AJ37" s="328"/>
      <c r="AK37" s="329"/>
      <c r="AL37" s="329"/>
      <c r="AM37" s="329"/>
      <c r="AN37" s="329"/>
      <c r="AO37" s="329"/>
      <c r="AP37" s="608" t="s">
        <v>58</v>
      </c>
      <c r="AQ37" s="608"/>
      <c r="AR37" s="602"/>
      <c r="AS37" s="651" t="str">
        <f>$J$16</f>
        <v>hh</v>
      </c>
      <c r="AT37" s="536"/>
      <c r="AU37" s="536"/>
      <c r="AV37" s="536"/>
      <c r="AW37" s="536"/>
      <c r="AX37" s="536"/>
      <c r="AY37" s="536"/>
      <c r="AZ37" s="536"/>
      <c r="BA37" s="536"/>
      <c r="BB37" s="536"/>
      <c r="BC37" s="536"/>
      <c r="BD37" s="537"/>
      <c r="BE37" s="329"/>
      <c r="BF37" s="329"/>
      <c r="BG37" s="329"/>
      <c r="BH37" s="338"/>
      <c r="BI37" s="338"/>
      <c r="BJ37" s="338"/>
      <c r="BK37" s="338"/>
      <c r="BL37" s="338"/>
      <c r="BM37" s="338"/>
      <c r="BN37" s="302"/>
      <c r="BO37" s="302"/>
      <c r="BP37" s="302"/>
      <c r="BQ37" s="302"/>
      <c r="BR37" s="302"/>
      <c r="BS37" s="166" t="str">
        <f>$L$31</f>
        <v>dd</v>
      </c>
      <c r="BT37" s="449"/>
      <c r="BU37" s="449"/>
      <c r="BV37" s="449"/>
      <c r="BW37" s="449"/>
      <c r="BX37" s="449"/>
      <c r="BY37" s="238">
        <f>IF(BT37&gt;BT36,1,0)+IF(BU37&gt;BU36,1,0)+IF(BV37&gt;BV36,1,0)+IF(BW37&gt;BW36,1,0)+IF(BX37&gt;BX36,1,0)</f>
        <v>0</v>
      </c>
      <c r="BZ37" s="343"/>
      <c r="CA37" s="222" t="str">
        <f>$L$39</f>
        <v>ii</v>
      </c>
      <c r="CB37" s="449"/>
      <c r="CC37" s="449"/>
      <c r="CD37" s="449"/>
      <c r="CE37" s="449"/>
      <c r="CF37" s="449"/>
      <c r="CG37" s="238">
        <f>IF(CB37&gt;CB36,1,0)+IF(CC37&gt;CC36,1,0)+IF(CD37&gt;CD36,1,0)+IF(CE37&gt;CE36,1,0)+IF(CF37&gt;CF36,1,0)</f>
        <v>0</v>
      </c>
      <c r="CH37" s="348"/>
      <c r="CI37" s="166" t="str">
        <f>$L$39</f>
        <v>ii</v>
      </c>
      <c r="CJ37" s="449"/>
      <c r="CK37" s="449"/>
      <c r="CL37" s="449"/>
      <c r="CM37" s="449"/>
      <c r="CN37" s="449"/>
      <c r="CO37" s="238">
        <f>IF(CJ37&gt;CJ36,1,0)+IF(CK37&gt;CK36,1,0)+IF(CL37&gt;CL36,1,0)+IF(CM37&gt;CM36,1,0)+IF(CN37&gt;CN36,1,0)</f>
        <v>0</v>
      </c>
      <c r="CP37" s="350"/>
      <c r="CQ37" s="166" t="str">
        <f>$L$43</f>
        <v>ll</v>
      </c>
      <c r="CR37" s="449"/>
      <c r="CS37" s="449"/>
      <c r="CT37" s="449"/>
      <c r="CU37" s="449"/>
      <c r="CV37" s="449"/>
      <c r="CW37" s="238">
        <f>IF(CR37&gt;CR36,1,0)+IF(CS37&gt;CS36,1,0)+IF(CT37&gt;CT36,1,0)+IF(CU37&gt;CU36,1,0)+IF(CV37&gt;CV36,1,0)</f>
        <v>0</v>
      </c>
      <c r="CX37" s="354"/>
      <c r="CY37" s="216" t="str">
        <f>$L$33</f>
        <v>ee</v>
      </c>
      <c r="CZ37" s="449"/>
      <c r="DA37" s="449"/>
      <c r="DB37" s="449"/>
      <c r="DC37" s="449"/>
      <c r="DD37" s="449"/>
      <c r="DE37" s="238">
        <f>IF(CZ37&gt;CZ36,1,0)+IF(DA37&gt;DA36,1,0)+IF(DB37&gt;DB36,1,0)+IF(DC37&gt;DC36,1,0)+IF(DD37&gt;DD36,1,0)</f>
        <v>0</v>
      </c>
      <c r="DF37" s="319"/>
      <c r="DG37" s="216" t="str">
        <f>$L$46</f>
        <v>nn</v>
      </c>
      <c r="DH37" s="449"/>
      <c r="DI37" s="449"/>
      <c r="DJ37" s="449"/>
      <c r="DK37" s="449"/>
      <c r="DL37" s="449"/>
      <c r="DM37" s="238">
        <f>IF(DH37&gt;DH36,1,0)+IF(DI37&gt;DI36,1,0)+IF(DJ37&gt;DJ36,1,0)+IF(DK37&gt;DK36,1,0)+IF(DL37&gt;DL36,1,0)</f>
        <v>0</v>
      </c>
      <c r="DN37" s="319"/>
      <c r="DO37" s="216" t="str">
        <f>$L$46</f>
        <v>nn</v>
      </c>
      <c r="DP37" s="449"/>
      <c r="DQ37" s="449"/>
      <c r="DR37" s="449"/>
      <c r="DS37" s="449"/>
      <c r="DT37" s="449"/>
      <c r="DU37" s="238">
        <f>IF(DP37&gt;DP36,1,0)+IF(DQ37&gt;DQ36,1,0)+IF(DR37&gt;DR36,1,0)+IF(DS37&gt;DS36,1,0)+IF(DT37&gt;DT36,1,0)</f>
        <v>0</v>
      </c>
      <c r="DV37" s="319"/>
      <c r="DW37" s="319"/>
      <c r="DX37" s="319"/>
      <c r="DY37" s="319"/>
      <c r="DZ37" s="319"/>
      <c r="EA37" s="319"/>
      <c r="EB37" s="319"/>
      <c r="EC37" s="319"/>
      <c r="ED37" s="320"/>
    </row>
    <row r="38" spans="1:141" s="115" customFormat="1" ht="34.950000000000003" customHeight="1" thickTop="1" thickBot="1" x14ac:dyDescent="0.3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299"/>
      <c r="L38" s="645"/>
      <c r="M38" s="645"/>
      <c r="N38" s="645"/>
      <c r="O38" s="645"/>
      <c r="P38" s="645"/>
      <c r="Q38" s="645"/>
      <c r="R38" s="645"/>
      <c r="S38" s="646"/>
      <c r="T38" s="646"/>
      <c r="U38" s="437"/>
      <c r="V38" s="437"/>
      <c r="W38" s="437"/>
      <c r="X38" s="302"/>
      <c r="Y38" s="302"/>
      <c r="Z38" s="302"/>
      <c r="AA38" s="302"/>
      <c r="AB38" s="302"/>
      <c r="AC38" s="302"/>
      <c r="AD38" s="302"/>
      <c r="AE38" s="302"/>
      <c r="AF38" s="302"/>
      <c r="AG38" s="328"/>
      <c r="AH38" s="328"/>
      <c r="AI38" s="328"/>
      <c r="AJ38" s="328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8"/>
      <c r="BI38" s="328"/>
      <c r="BJ38" s="328"/>
      <c r="BK38" s="328"/>
      <c r="BL38" s="328"/>
      <c r="BM38" s="328"/>
      <c r="BN38" s="302"/>
      <c r="BO38" s="302"/>
      <c r="BP38" s="302"/>
      <c r="BQ38" s="302"/>
      <c r="BR38" s="302"/>
      <c r="BS38" s="343"/>
      <c r="BT38" s="452"/>
      <c r="BU38" s="452"/>
      <c r="BV38" s="452"/>
      <c r="BW38" s="452"/>
      <c r="BX38" s="452"/>
      <c r="BY38" s="343"/>
      <c r="BZ38" s="343"/>
      <c r="CA38" s="343"/>
      <c r="CB38" s="452"/>
      <c r="CC38" s="452"/>
      <c r="CD38" s="452"/>
      <c r="CE38" s="452"/>
      <c r="CF38" s="452"/>
      <c r="CG38" s="343"/>
      <c r="CH38" s="343"/>
      <c r="CI38" s="343"/>
      <c r="CJ38" s="452"/>
      <c r="CK38" s="452"/>
      <c r="CL38" s="452"/>
      <c r="CM38" s="452"/>
      <c r="CN38" s="452"/>
      <c r="CO38" s="343"/>
      <c r="CP38" s="349"/>
      <c r="CQ38" s="349"/>
      <c r="CR38" s="453"/>
      <c r="CS38" s="453"/>
      <c r="CT38" s="453"/>
      <c r="CU38" s="453"/>
      <c r="CV38" s="453"/>
      <c r="CW38" s="349"/>
      <c r="CX38" s="349"/>
      <c r="CY38" s="349"/>
      <c r="CZ38" s="453"/>
      <c r="DA38" s="453"/>
      <c r="DB38" s="453"/>
      <c r="DC38" s="453"/>
      <c r="DD38" s="453"/>
      <c r="DE38" s="349"/>
      <c r="DF38" s="319"/>
      <c r="DG38" s="349"/>
      <c r="DH38" s="453"/>
      <c r="DI38" s="453"/>
      <c r="DJ38" s="453"/>
      <c r="DK38" s="453"/>
      <c r="DL38" s="453"/>
      <c r="DM38" s="349"/>
      <c r="DN38" s="319"/>
      <c r="DO38" s="349"/>
      <c r="DP38" s="453"/>
      <c r="DQ38" s="453"/>
      <c r="DR38" s="453"/>
      <c r="DS38" s="453"/>
      <c r="DT38" s="453"/>
      <c r="DU38" s="349"/>
      <c r="DV38" s="319"/>
      <c r="DW38" s="319"/>
      <c r="DX38" s="319"/>
      <c r="DY38" s="319"/>
      <c r="DZ38" s="319"/>
      <c r="EA38" s="319"/>
      <c r="EB38" s="319"/>
      <c r="EC38" s="319"/>
      <c r="ED38" s="320"/>
    </row>
    <row r="39" spans="1:141" s="115" customFormat="1" ht="34.950000000000003" customHeight="1" thickTop="1" thickBot="1" x14ac:dyDescent="0.45">
      <c r="A39" s="301"/>
      <c r="B39" s="302"/>
      <c r="C39" s="302"/>
      <c r="D39" s="302"/>
      <c r="E39" s="302"/>
      <c r="F39" s="302"/>
      <c r="G39" s="302"/>
      <c r="H39" s="302"/>
      <c r="I39" s="302"/>
      <c r="J39" s="302"/>
      <c r="K39" s="325" t="s">
        <v>59</v>
      </c>
      <c r="L39" s="647" t="s">
        <v>60</v>
      </c>
      <c r="M39" s="647"/>
      <c r="N39" s="647"/>
      <c r="O39" s="647"/>
      <c r="P39" s="647"/>
      <c r="Q39" s="647"/>
      <c r="R39" s="647"/>
      <c r="S39" s="648"/>
      <c r="T39" s="648"/>
      <c r="U39" s="648"/>
      <c r="V39" s="648"/>
      <c r="W39" s="648"/>
      <c r="X39" s="302"/>
      <c r="Y39" s="302"/>
      <c r="Z39" s="302"/>
      <c r="AA39" s="302"/>
      <c r="AB39" s="302"/>
      <c r="AC39" s="302"/>
      <c r="AD39" s="302"/>
      <c r="AE39" s="302"/>
      <c r="AF39" s="302"/>
      <c r="AG39" s="331"/>
      <c r="AH39" s="332"/>
      <c r="AI39" s="329"/>
      <c r="AJ39" s="328"/>
      <c r="AK39" s="329"/>
      <c r="AL39" s="329"/>
      <c r="AM39" s="329"/>
      <c r="AN39" s="329"/>
      <c r="AO39" s="329"/>
      <c r="AP39" s="608" t="s">
        <v>61</v>
      </c>
      <c r="AQ39" s="608"/>
      <c r="AR39" s="602"/>
      <c r="AS39" s="651" t="str">
        <f>$J$17</f>
        <v>ii</v>
      </c>
      <c r="AT39" s="536"/>
      <c r="AU39" s="536"/>
      <c r="AV39" s="536"/>
      <c r="AW39" s="536"/>
      <c r="AX39" s="536"/>
      <c r="AY39" s="536"/>
      <c r="AZ39" s="536"/>
      <c r="BA39" s="536"/>
      <c r="BB39" s="536"/>
      <c r="BC39" s="536"/>
      <c r="BD39" s="537"/>
      <c r="BE39" s="329"/>
      <c r="BF39" s="329"/>
      <c r="BG39" s="329"/>
      <c r="BH39" s="338"/>
      <c r="BI39" s="338"/>
      <c r="BJ39" s="338"/>
      <c r="BK39" s="338"/>
      <c r="BL39" s="338"/>
      <c r="BM39" s="338"/>
      <c r="BN39" s="302"/>
      <c r="BO39" s="302"/>
      <c r="BP39" s="302"/>
      <c r="BQ39" s="302"/>
      <c r="BR39" s="302"/>
      <c r="BS39" s="165" t="str">
        <f>$L$33</f>
        <v>ee</v>
      </c>
      <c r="BT39" s="448"/>
      <c r="BU39" s="448"/>
      <c r="BV39" s="448"/>
      <c r="BW39" s="448"/>
      <c r="BX39" s="448"/>
      <c r="BY39" s="6">
        <f>IF(BT39&gt;BT40,1,0)+IF(BU39&gt;BU40,1,0)+IF(BV39&gt;BV40,1,0)+IF(BW39&gt;BW40,1,0)+IF(BX39&gt;BX40,1,0)</f>
        <v>0</v>
      </c>
      <c r="BZ39" s="346"/>
      <c r="CA39" s="165" t="str">
        <f>$L$37</f>
        <v>hh</v>
      </c>
      <c r="CB39" s="448"/>
      <c r="CC39" s="448"/>
      <c r="CD39" s="448"/>
      <c r="CE39" s="448"/>
      <c r="CF39" s="448"/>
      <c r="CG39" s="6">
        <f>IF(CB39&gt;CB40,1,0)+IF(CC39&gt;CC40,1,0)+IF(CD39&gt;CD40,1,0)+IF(CE39&gt;CE40,1,0)+IF(CF39&gt;CF40,1,0)</f>
        <v>0</v>
      </c>
      <c r="CH39" s="346"/>
      <c r="CI39" s="165" t="str">
        <f>$L$30</f>
        <v>cc</v>
      </c>
      <c r="CJ39" s="448"/>
      <c r="CK39" s="448"/>
      <c r="CL39" s="448"/>
      <c r="CM39" s="448"/>
      <c r="CN39" s="448"/>
      <c r="CO39" s="6">
        <f>IF(CJ39&gt;CJ40,1,0)+IF(CK39&gt;CK40,1,0)+IF(CL39&gt;CL40,1,0)+IF(CM39&gt;CM40,1,0)+IF(CN39&gt;CN40,1,0)</f>
        <v>0</v>
      </c>
      <c r="CP39" s="350"/>
      <c r="CQ39" s="165" t="str">
        <f>$L$33</f>
        <v>ee</v>
      </c>
      <c r="CR39" s="448"/>
      <c r="CS39" s="448"/>
      <c r="CT39" s="448"/>
      <c r="CU39" s="448"/>
      <c r="CV39" s="448"/>
      <c r="CW39" s="6">
        <f>IF(CR39&gt;CR40,1,0)+IF(CS39&gt;CS40,1,0)+IF(CT39&gt;CT40,1,0)+IF(CU39&gt;CU40,1,0)+IF(CV39&gt;CV40,1,0)</f>
        <v>0</v>
      </c>
      <c r="CX39" s="354"/>
      <c r="CY39" s="205" t="str">
        <f>$L$30</f>
        <v>cc</v>
      </c>
      <c r="CZ39" s="448"/>
      <c r="DA39" s="448"/>
      <c r="DB39" s="448"/>
      <c r="DC39" s="448"/>
      <c r="DD39" s="448"/>
      <c r="DE39" s="6">
        <f>IF(CZ39&gt;CZ40,1,0)+IF(DA39&gt;DA40,1,0)+IF(DB39&gt;DB40,1,0)+IF(DC39&gt;DC40,1,0)+IF(DD39&gt;DD40,1,0)</f>
        <v>0</v>
      </c>
      <c r="DF39" s="319"/>
      <c r="DG39" s="205" t="str">
        <f>$L$42</f>
        <v>kk</v>
      </c>
      <c r="DH39" s="448"/>
      <c r="DI39" s="448"/>
      <c r="DJ39" s="448"/>
      <c r="DK39" s="448"/>
      <c r="DL39" s="448"/>
      <c r="DM39" s="6">
        <f>IF(DH39&gt;DH40,1,0)+IF(DI39&gt;DI40,1,0)+IF(DJ39&gt;DJ40,1,0)+IF(DK39&gt;DK40,1,0)+IF(DL39&gt;DL40,1,0)</f>
        <v>0</v>
      </c>
      <c r="DN39" s="319"/>
      <c r="DO39" s="205" t="str">
        <f>$L$39</f>
        <v>ii</v>
      </c>
      <c r="DP39" s="448"/>
      <c r="DQ39" s="448"/>
      <c r="DR39" s="448"/>
      <c r="DS39" s="448"/>
      <c r="DT39" s="448"/>
      <c r="DU39" s="6">
        <f>IF(DP39&gt;DP40,1,0)+IF(DQ39&gt;DQ40,1,0)+IF(DR39&gt;DR40,1,0)+IF(DS39&gt;DS40,1,0)+IF(DT39&gt;DT40,1,0)</f>
        <v>0</v>
      </c>
      <c r="DV39" s="319"/>
      <c r="DW39" s="319"/>
      <c r="DX39" s="319"/>
      <c r="DY39" s="319"/>
      <c r="DZ39" s="319"/>
      <c r="EA39" s="319"/>
      <c r="EB39" s="319"/>
      <c r="EC39" s="319"/>
      <c r="ED39" s="320"/>
    </row>
    <row r="40" spans="1:141" s="115" customFormat="1" ht="34.950000000000003" customHeight="1" thickTop="1" thickBot="1" x14ac:dyDescent="0.3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25" t="s">
        <v>62</v>
      </c>
      <c r="L40" s="647" t="s">
        <v>63</v>
      </c>
      <c r="M40" s="647"/>
      <c r="N40" s="647"/>
      <c r="O40" s="647"/>
      <c r="P40" s="647"/>
      <c r="Q40" s="647"/>
      <c r="R40" s="647"/>
      <c r="S40" s="648"/>
      <c r="T40" s="648"/>
      <c r="U40" s="648"/>
      <c r="V40" s="648"/>
      <c r="W40" s="648"/>
      <c r="X40" s="302"/>
      <c r="Y40" s="302"/>
      <c r="Z40" s="302"/>
      <c r="AA40" s="302"/>
      <c r="AB40" s="302"/>
      <c r="AC40" s="302"/>
      <c r="AD40" s="302"/>
      <c r="AE40" s="302"/>
      <c r="AF40" s="302"/>
      <c r="AG40" s="331"/>
      <c r="AH40" s="332"/>
      <c r="AI40" s="329"/>
      <c r="AJ40" s="328"/>
      <c r="AK40" s="329"/>
      <c r="AL40" s="329"/>
      <c r="AM40" s="329"/>
      <c r="AN40" s="329"/>
      <c r="AO40" s="329"/>
      <c r="AP40" s="608" t="s">
        <v>64</v>
      </c>
      <c r="AQ40" s="608"/>
      <c r="AR40" s="602"/>
      <c r="AS40" s="651" t="str">
        <f>$J$18</f>
        <v>jj</v>
      </c>
      <c r="AT40" s="536"/>
      <c r="AU40" s="536"/>
      <c r="AV40" s="536"/>
      <c r="AW40" s="536"/>
      <c r="AX40" s="536"/>
      <c r="AY40" s="536"/>
      <c r="AZ40" s="536"/>
      <c r="BA40" s="536"/>
      <c r="BB40" s="536"/>
      <c r="BC40" s="536"/>
      <c r="BD40" s="537"/>
      <c r="BE40" s="329"/>
      <c r="BF40" s="329"/>
      <c r="BG40" s="329"/>
      <c r="BH40" s="328"/>
      <c r="BI40" s="328"/>
      <c r="BJ40" s="328"/>
      <c r="BK40" s="328"/>
      <c r="BL40" s="328"/>
      <c r="BM40" s="328"/>
      <c r="BN40" s="302"/>
      <c r="BO40" s="302"/>
      <c r="BP40" s="302"/>
      <c r="BQ40" s="302"/>
      <c r="BR40" s="302"/>
      <c r="BS40" s="166" t="str">
        <f>$L$36</f>
        <v>gg</v>
      </c>
      <c r="BT40" s="449"/>
      <c r="BU40" s="449"/>
      <c r="BV40" s="449"/>
      <c r="BW40" s="449"/>
      <c r="BX40" s="449"/>
      <c r="BY40" s="238">
        <f>IF(BT40&gt;BT39,1,0)+IF(BU40&gt;BU39,1,0)+IF(BV40&gt;BV39,1,0)+IF(BW40&gt;BW39,1,0)+IF(BX40&gt;BX39,1,0)</f>
        <v>0</v>
      </c>
      <c r="BZ40" s="343"/>
      <c r="CA40" s="166" t="str">
        <f>$L$48</f>
        <v>oo</v>
      </c>
      <c r="CB40" s="449"/>
      <c r="CC40" s="449"/>
      <c r="CD40" s="449"/>
      <c r="CE40" s="449"/>
      <c r="CF40" s="449"/>
      <c r="CG40" s="238">
        <f>IF(CB40&gt;CB39,1,0)+IF(CC40&gt;CC39,1,0)+IF(CD40&gt;CD39,1,0)+IF(CE40&gt;CE39,1,0)+IF(CF40&gt;CF39,1,0)</f>
        <v>0</v>
      </c>
      <c r="CH40" s="348"/>
      <c r="CI40" s="166" t="str">
        <f>$L$45</f>
        <v>mm</v>
      </c>
      <c r="CJ40" s="449"/>
      <c r="CK40" s="449"/>
      <c r="CL40" s="449"/>
      <c r="CM40" s="449"/>
      <c r="CN40" s="449"/>
      <c r="CO40" s="238">
        <f>IF(CJ40&gt;CJ39,1,0)+IF(CK40&gt;CK39,1,0)+IF(CL40&gt;CL39,1,0)+IF(CM40&gt;CM39,1,0)+IF(CN40&gt;CN39,1,0)</f>
        <v>0</v>
      </c>
      <c r="CP40" s="350"/>
      <c r="CQ40" s="222" t="str">
        <f>$L$37</f>
        <v>hh</v>
      </c>
      <c r="CR40" s="449"/>
      <c r="CS40" s="449"/>
      <c r="CT40" s="449"/>
      <c r="CU40" s="449"/>
      <c r="CV40" s="449"/>
      <c r="CW40" s="238">
        <f>IF(CR40&gt;CR39,1,0)+IF(CS40&gt;CS39,1,0)+IF(CT40&gt;CT39,1,0)+IF(CU40&gt;CU39,1,0)+IF(CV40&gt;CV39,1,0)</f>
        <v>0</v>
      </c>
      <c r="CX40" s="354"/>
      <c r="CY40" s="216" t="str">
        <f>$L$36</f>
        <v>gg</v>
      </c>
      <c r="CZ40" s="449"/>
      <c r="DA40" s="449"/>
      <c r="DB40" s="449"/>
      <c r="DC40" s="449"/>
      <c r="DD40" s="449"/>
      <c r="DE40" s="238">
        <f>IF(CZ40&gt;CZ39,1,0)+IF(DA40&gt;DA39,1,0)+IF(DB40&gt;DB39,1,0)+IF(DC40&gt;DC39,1,0)+IF(DD40&gt;DD39,1,0)</f>
        <v>0</v>
      </c>
      <c r="DF40" s="319"/>
      <c r="DG40" s="216" t="str">
        <f>$L$49</f>
        <v>pp</v>
      </c>
      <c r="DH40" s="449"/>
      <c r="DI40" s="449"/>
      <c r="DJ40" s="449"/>
      <c r="DK40" s="449"/>
      <c r="DL40" s="449"/>
      <c r="DM40" s="238">
        <f>IF(DH40&gt;DH39,1,0)+IF(DI40&gt;DI39,1,0)+IF(DJ40&gt;DJ39,1,0)+IF(DK40&gt;DK39,1,0)+IF(DL40&gt;DL39,1,0)</f>
        <v>0</v>
      </c>
      <c r="DN40" s="319"/>
      <c r="DO40" s="216" t="str">
        <f>$L$48</f>
        <v>oo</v>
      </c>
      <c r="DP40" s="449"/>
      <c r="DQ40" s="449"/>
      <c r="DR40" s="449"/>
      <c r="DS40" s="449"/>
      <c r="DT40" s="449"/>
      <c r="DU40" s="238">
        <f>IF(DP40&gt;DP39,1,0)+IF(DQ40&gt;DQ39,1,0)+IF(DR40&gt;DR39,1,0)+IF(DS40&gt;DS39,1,0)+IF(DT40&gt;DT39,1,0)</f>
        <v>0</v>
      </c>
      <c r="DV40" s="319"/>
      <c r="DW40" s="319"/>
      <c r="DX40" s="319"/>
      <c r="DY40" s="319"/>
      <c r="DZ40" s="319"/>
      <c r="EA40" s="319"/>
      <c r="EB40" s="319"/>
      <c r="EC40" s="319"/>
      <c r="ED40" s="320"/>
    </row>
    <row r="41" spans="1:141" s="115" customFormat="1" ht="34.950000000000003" customHeight="1" thickTop="1" thickBot="1" x14ac:dyDescent="0.45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299"/>
      <c r="L41" s="645"/>
      <c r="M41" s="645"/>
      <c r="N41" s="645"/>
      <c r="O41" s="645"/>
      <c r="P41" s="645"/>
      <c r="Q41" s="645"/>
      <c r="R41" s="645"/>
      <c r="S41" s="646"/>
      <c r="T41" s="646"/>
      <c r="U41" s="437"/>
      <c r="V41" s="437"/>
      <c r="W41" s="437"/>
      <c r="X41" s="302"/>
      <c r="Y41" s="302"/>
      <c r="Z41" s="302"/>
      <c r="AA41" s="302"/>
      <c r="AB41" s="302"/>
      <c r="AC41" s="302"/>
      <c r="AD41" s="302"/>
      <c r="AE41" s="302"/>
      <c r="AF41" s="302"/>
      <c r="AG41" s="338"/>
      <c r="AH41" s="338"/>
      <c r="AI41" s="338"/>
      <c r="AJ41" s="328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38"/>
      <c r="BI41" s="338"/>
      <c r="BJ41" s="338"/>
      <c r="BK41" s="338"/>
      <c r="BL41" s="338"/>
      <c r="BM41" s="338"/>
      <c r="BN41" s="237"/>
      <c r="BO41" s="302"/>
      <c r="BP41" s="302"/>
      <c r="BQ41" s="302"/>
      <c r="BR41" s="302"/>
      <c r="BS41" s="343"/>
      <c r="BT41" s="452"/>
      <c r="BU41" s="452"/>
      <c r="BV41" s="452"/>
      <c r="BW41" s="452"/>
      <c r="BX41" s="452"/>
      <c r="BY41" s="343"/>
      <c r="BZ41" s="343"/>
      <c r="CA41" s="343"/>
      <c r="CB41" s="452"/>
      <c r="CC41" s="452"/>
      <c r="CD41" s="452"/>
      <c r="CE41" s="452"/>
      <c r="CF41" s="452"/>
      <c r="CG41" s="343"/>
      <c r="CH41" s="343"/>
      <c r="CI41" s="343"/>
      <c r="CJ41" s="452"/>
      <c r="CK41" s="452"/>
      <c r="CL41" s="452"/>
      <c r="CM41" s="452"/>
      <c r="CN41" s="452"/>
      <c r="CO41" s="343"/>
      <c r="CP41" s="349"/>
      <c r="CQ41" s="349"/>
      <c r="CR41" s="453"/>
      <c r="CS41" s="453"/>
      <c r="CT41" s="453"/>
      <c r="CU41" s="453"/>
      <c r="CV41" s="453"/>
      <c r="CW41" s="349"/>
      <c r="CX41" s="349"/>
      <c r="CY41" s="349"/>
      <c r="CZ41" s="453"/>
      <c r="DA41" s="453"/>
      <c r="DB41" s="453"/>
      <c r="DC41" s="453"/>
      <c r="DD41" s="453"/>
      <c r="DE41" s="349"/>
      <c r="DF41" s="319"/>
      <c r="DG41" s="349"/>
      <c r="DH41" s="453"/>
      <c r="DI41" s="453"/>
      <c r="DJ41" s="453"/>
      <c r="DK41" s="453"/>
      <c r="DL41" s="453"/>
      <c r="DM41" s="349"/>
      <c r="DN41" s="319"/>
      <c r="DO41" s="349"/>
      <c r="DP41" s="453"/>
      <c r="DQ41" s="453"/>
      <c r="DR41" s="453"/>
      <c r="DS41" s="453"/>
      <c r="DT41" s="453"/>
      <c r="DU41" s="349"/>
      <c r="DV41" s="319"/>
      <c r="DW41" s="319"/>
      <c r="DX41" s="319"/>
      <c r="DY41" s="319"/>
      <c r="DZ41" s="319"/>
      <c r="EA41" s="319"/>
      <c r="EB41" s="319"/>
      <c r="EC41" s="319"/>
      <c r="ED41" s="320"/>
      <c r="EE41" s="237"/>
      <c r="EF41" s="237"/>
      <c r="EG41" s="237"/>
      <c r="EH41" s="237"/>
      <c r="EI41" s="237"/>
      <c r="EJ41" s="237"/>
      <c r="EK41" s="237"/>
    </row>
    <row r="42" spans="1:141" s="115" customFormat="1" ht="34.950000000000003" customHeight="1" thickTop="1" thickBot="1" x14ac:dyDescent="0.3">
      <c r="A42" s="301"/>
      <c r="B42" s="302"/>
      <c r="C42" s="302"/>
      <c r="D42" s="302"/>
      <c r="E42" s="302"/>
      <c r="F42" s="302"/>
      <c r="G42" s="302"/>
      <c r="H42" s="302"/>
      <c r="I42" s="302"/>
      <c r="J42" s="302"/>
      <c r="K42" s="325" t="s">
        <v>65</v>
      </c>
      <c r="L42" s="647" t="s">
        <v>66</v>
      </c>
      <c r="M42" s="647"/>
      <c r="N42" s="647"/>
      <c r="O42" s="647"/>
      <c r="P42" s="647"/>
      <c r="Q42" s="647"/>
      <c r="R42" s="647"/>
      <c r="S42" s="648"/>
      <c r="T42" s="648"/>
      <c r="U42" s="648"/>
      <c r="V42" s="648"/>
      <c r="W42" s="648"/>
      <c r="X42" s="302"/>
      <c r="Y42" s="302"/>
      <c r="Z42" s="302"/>
      <c r="AA42" s="302"/>
      <c r="AB42" s="302"/>
      <c r="AC42" s="302"/>
      <c r="AD42" s="302"/>
      <c r="AE42" s="302"/>
      <c r="AF42" s="302"/>
      <c r="AG42" s="331"/>
      <c r="AH42" s="332"/>
      <c r="AI42" s="329"/>
      <c r="AJ42" s="328"/>
      <c r="AK42" s="329"/>
      <c r="AL42" s="329"/>
      <c r="AM42" s="329"/>
      <c r="AN42" s="329"/>
      <c r="AO42" s="329"/>
      <c r="AP42" s="608" t="s">
        <v>67</v>
      </c>
      <c r="AQ42" s="609"/>
      <c r="AR42" s="610"/>
      <c r="AS42" s="651" t="str">
        <f>$J$19</f>
        <v>kk</v>
      </c>
      <c r="AT42" s="536"/>
      <c r="AU42" s="536"/>
      <c r="AV42" s="536"/>
      <c r="AW42" s="536"/>
      <c r="AX42" s="536"/>
      <c r="AY42" s="536"/>
      <c r="AZ42" s="536"/>
      <c r="BA42" s="536"/>
      <c r="BB42" s="536"/>
      <c r="BC42" s="536"/>
      <c r="BD42" s="537"/>
      <c r="BE42" s="329"/>
      <c r="BF42" s="329"/>
      <c r="BG42" s="329"/>
      <c r="BH42" s="328"/>
      <c r="BI42" s="328"/>
      <c r="BJ42" s="328"/>
      <c r="BK42" s="328"/>
      <c r="BL42" s="328"/>
      <c r="BM42" s="328"/>
      <c r="BN42" s="302"/>
      <c r="BO42" s="302"/>
      <c r="BP42" s="302"/>
      <c r="BQ42" s="302"/>
      <c r="BR42" s="302"/>
      <c r="BS42" s="165" t="str">
        <f>$L$34</f>
        <v>ff</v>
      </c>
      <c r="BT42" s="448"/>
      <c r="BU42" s="448"/>
      <c r="BV42" s="448"/>
      <c r="BW42" s="448"/>
      <c r="BX42" s="448"/>
      <c r="BY42" s="6">
        <f>IF(BT42&gt;BT43,1,0)+IF(BU42&gt;BU43,1,0)+IF(BV42&gt;BV43,1,0)+IF(BW42&gt;BW43,1,0)+IF(BX42&gt;BX43,1,0)</f>
        <v>0</v>
      </c>
      <c r="BZ42" s="343"/>
      <c r="CA42" s="165" t="str">
        <f>$L$27</f>
        <v>aa</v>
      </c>
      <c r="CB42" s="448"/>
      <c r="CC42" s="448"/>
      <c r="CD42" s="448"/>
      <c r="CE42" s="448"/>
      <c r="CF42" s="448"/>
      <c r="CG42" s="6">
        <f>IF(CB42&gt;CB43,1,0)+IF(CC42&gt;CC43,1,0)+IF(CD42&gt;CD43,1,0)+IF(CE42&gt;CE43,1,0)+IF(CF42&gt;CF43,1,0)</f>
        <v>0</v>
      </c>
      <c r="CH42" s="343"/>
      <c r="CI42" s="165" t="str">
        <f>$L$33</f>
        <v>ee</v>
      </c>
      <c r="CJ42" s="448"/>
      <c r="CK42" s="448"/>
      <c r="CL42" s="448"/>
      <c r="CM42" s="448"/>
      <c r="CN42" s="448"/>
      <c r="CO42" s="6">
        <f>IF(CJ42&gt;CJ43,1,0)+IF(CK42&gt;CK43,1,0)+IF(CL42&gt;CL43,1,0)+IF(CM42&gt;CM43,1,0)+IF(CN42&gt;CN43,1,0)</f>
        <v>0</v>
      </c>
      <c r="CP42" s="350"/>
      <c r="CQ42" s="165" t="str">
        <f>$L$27</f>
        <v>aa</v>
      </c>
      <c r="CR42" s="448"/>
      <c r="CS42" s="448"/>
      <c r="CT42" s="448"/>
      <c r="CU42" s="448"/>
      <c r="CV42" s="448"/>
      <c r="CW42" s="6">
        <f>IF(CR42&gt;CR43,1,0)+IF(CS42&gt;CS43,1,0)+IF(CT42&gt;CT43,1,0)+IF(CU42&gt;CU43,1,0)+IF(CV42&gt;CV43,1,0)</f>
        <v>0</v>
      </c>
      <c r="CX42" s="354"/>
      <c r="CY42" s="205" t="str">
        <f>$L$31</f>
        <v>dd</v>
      </c>
      <c r="CZ42" s="448"/>
      <c r="DA42" s="448"/>
      <c r="DB42" s="448"/>
      <c r="DC42" s="448"/>
      <c r="DD42" s="448"/>
      <c r="DE42" s="6">
        <f>IF(CZ42&gt;CZ43,1,0)+IF(DA42&gt;DA43,1,0)+IF(DB42&gt;DB43,1,0)+IF(DC42&gt;DC43,1,0)+IF(DD42&gt;DD43,1,0)</f>
        <v>0</v>
      </c>
      <c r="DF42" s="319"/>
      <c r="DG42" s="205" t="str">
        <f>$L$39</f>
        <v>ii</v>
      </c>
      <c r="DH42" s="448"/>
      <c r="DI42" s="448"/>
      <c r="DJ42" s="448"/>
      <c r="DK42" s="448"/>
      <c r="DL42" s="448"/>
      <c r="DM42" s="6">
        <f>IF(DH42&gt;DH43,1,0)+IF(DI42&gt;DI43,1,0)+IF(DJ42&gt;DJ43,1,0)+IF(DK42&gt;DK43,1,0)+IF(DL42&gt;DL43,1,0)</f>
        <v>0</v>
      </c>
      <c r="DN42" s="319"/>
      <c r="DO42" s="205" t="str">
        <f>$L$30</f>
        <v>cc</v>
      </c>
      <c r="DP42" s="448"/>
      <c r="DQ42" s="448"/>
      <c r="DR42" s="448"/>
      <c r="DS42" s="448"/>
      <c r="DT42" s="448"/>
      <c r="DU42" s="6">
        <f>IF(DP42&gt;DP43,1,0)+IF(DQ42&gt;DQ43,1,0)+IF(DR42&gt;DR43,1,0)+IF(DS42&gt;DS43,1,0)+IF(DT42&gt;DT43,1,0)</f>
        <v>0</v>
      </c>
      <c r="DV42" s="319"/>
      <c r="DW42" s="319"/>
      <c r="DX42" s="319"/>
      <c r="DY42" s="319"/>
      <c r="DZ42" s="319"/>
      <c r="EA42" s="319"/>
      <c r="EB42" s="319"/>
      <c r="EC42" s="319"/>
      <c r="ED42" s="320"/>
    </row>
    <row r="43" spans="1:141" s="115" customFormat="1" ht="34.950000000000003" customHeight="1" thickTop="1" thickBot="1" x14ac:dyDescent="0.45">
      <c r="A43" s="301"/>
      <c r="B43" s="302"/>
      <c r="C43" s="302"/>
      <c r="D43" s="302"/>
      <c r="E43" s="302"/>
      <c r="F43" s="302"/>
      <c r="G43" s="302"/>
      <c r="H43" s="302"/>
      <c r="I43" s="302"/>
      <c r="J43" s="302"/>
      <c r="K43" s="325" t="s">
        <v>68</v>
      </c>
      <c r="L43" s="647" t="s">
        <v>69</v>
      </c>
      <c r="M43" s="647"/>
      <c r="N43" s="647"/>
      <c r="O43" s="647"/>
      <c r="P43" s="647"/>
      <c r="Q43" s="647"/>
      <c r="R43" s="647"/>
      <c r="S43" s="648"/>
      <c r="T43" s="648"/>
      <c r="U43" s="648"/>
      <c r="V43" s="648"/>
      <c r="W43" s="648"/>
      <c r="X43" s="319"/>
      <c r="Y43" s="319"/>
      <c r="Z43" s="319"/>
      <c r="AA43" s="319"/>
      <c r="AB43" s="319"/>
      <c r="AC43" s="319"/>
      <c r="AD43" s="319"/>
      <c r="AE43" s="319"/>
      <c r="AF43" s="319"/>
      <c r="AG43" s="331"/>
      <c r="AH43" s="332"/>
      <c r="AI43" s="329"/>
      <c r="AJ43" s="328"/>
      <c r="AK43" s="329"/>
      <c r="AL43" s="329"/>
      <c r="AM43" s="329"/>
      <c r="AN43" s="329"/>
      <c r="AO43" s="329"/>
      <c r="AP43" s="608" t="s">
        <v>70</v>
      </c>
      <c r="AQ43" s="609"/>
      <c r="AR43" s="610"/>
      <c r="AS43" s="651" t="str">
        <f>$J$20</f>
        <v>ll</v>
      </c>
      <c r="AT43" s="536"/>
      <c r="AU43" s="536"/>
      <c r="AV43" s="536"/>
      <c r="AW43" s="536"/>
      <c r="AX43" s="536"/>
      <c r="AY43" s="536"/>
      <c r="AZ43" s="536"/>
      <c r="BA43" s="536"/>
      <c r="BB43" s="536"/>
      <c r="BC43" s="536"/>
      <c r="BD43" s="537"/>
      <c r="BE43" s="329"/>
      <c r="BF43" s="329"/>
      <c r="BG43" s="329"/>
      <c r="BH43" s="338"/>
      <c r="BI43" s="338"/>
      <c r="BJ43" s="338"/>
      <c r="BK43" s="338"/>
      <c r="BL43" s="338"/>
      <c r="BM43" s="338"/>
      <c r="BN43" s="319"/>
      <c r="BO43" s="302"/>
      <c r="BP43" s="302"/>
      <c r="BQ43" s="302"/>
      <c r="BR43" s="302"/>
      <c r="BS43" s="166" t="str">
        <f>$L$37</f>
        <v>hh</v>
      </c>
      <c r="BT43" s="449"/>
      <c r="BU43" s="449"/>
      <c r="BV43" s="449"/>
      <c r="BW43" s="449"/>
      <c r="BX43" s="449"/>
      <c r="BY43" s="238">
        <f>IF(BT43&gt;BT42,1,0)+IF(BU43&gt;BU42,1,0)+IF(BV43&gt;BV42,1,0)+IF(BW43&gt;BW42,1,0)+IF(BX43&gt;BX42,1,0)</f>
        <v>0</v>
      </c>
      <c r="BZ43" s="343"/>
      <c r="CA43" s="222" t="str">
        <f>$L$46</f>
        <v>nn</v>
      </c>
      <c r="CB43" s="449"/>
      <c r="CC43" s="449"/>
      <c r="CD43" s="449"/>
      <c r="CE43" s="449"/>
      <c r="CF43" s="449"/>
      <c r="CG43" s="238">
        <f>IF(CB43&gt;CB42,1,0)+IF(CC43&gt;CC42,1,0)+IF(CD43&gt;CD42,1,0)+IF(CE43&gt;CE42,1,0)+IF(CF43&gt;CF42,1,0)</f>
        <v>0</v>
      </c>
      <c r="CH43" s="348"/>
      <c r="CI43" s="166" t="str">
        <f>$L$46</f>
        <v>nn</v>
      </c>
      <c r="CJ43" s="449"/>
      <c r="CK43" s="449"/>
      <c r="CL43" s="449"/>
      <c r="CM43" s="449"/>
      <c r="CN43" s="449"/>
      <c r="CO43" s="238">
        <f>IF(CJ43&gt;CJ42,1,0)+IF(CK43&gt;CK42,1,0)+IF(CL43&gt;CL42,1,0)+IF(CM43&gt;CM42,1,0)+IF(CN43&gt;CN42,1,0)</f>
        <v>0</v>
      </c>
      <c r="CP43" s="350"/>
      <c r="CQ43" s="166" t="str">
        <f>$L$42</f>
        <v>kk</v>
      </c>
      <c r="CR43" s="449"/>
      <c r="CS43" s="449"/>
      <c r="CT43" s="449"/>
      <c r="CU43" s="449"/>
      <c r="CV43" s="449"/>
      <c r="CW43" s="238">
        <f>IF(CR43&gt;CR42,1,0)+IF(CS43&gt;CS42,1,0)+IF(CT43&gt;CT42,1,0)+IF(CU43&gt;CU42,1,0)+IF(CV43&gt;CV42,1,0)</f>
        <v>0</v>
      </c>
      <c r="CX43" s="354"/>
      <c r="CY43" s="216" t="str">
        <f>$L$37</f>
        <v>hh</v>
      </c>
      <c r="CZ43" s="449"/>
      <c r="DA43" s="449"/>
      <c r="DB43" s="449"/>
      <c r="DC43" s="449"/>
      <c r="DD43" s="449"/>
      <c r="DE43" s="238">
        <f>IF(CZ43&gt;CZ42,1,0)+IF(DA43&gt;DA42,1,0)+IF(DB43&gt;DB42,1,0)+IF(DC43&gt;DC42,1,0)+IF(DD43&gt;DD42,1,0)</f>
        <v>0</v>
      </c>
      <c r="DF43" s="319"/>
      <c r="DG43" s="216" t="str">
        <f>$L$45</f>
        <v>mm</v>
      </c>
      <c r="DH43" s="449"/>
      <c r="DI43" s="449"/>
      <c r="DJ43" s="449"/>
      <c r="DK43" s="449"/>
      <c r="DL43" s="449"/>
      <c r="DM43" s="238">
        <f>IF(DH43&gt;DH42,1,0)+IF(DI43&gt;DI42,1,0)+IF(DJ43&gt;DJ42,1,0)+IF(DK43&gt;DK42,1,0)+IF(DL43&gt;DL42,1,0)</f>
        <v>0</v>
      </c>
      <c r="DN43" s="319"/>
      <c r="DO43" s="216" t="str">
        <f>$L$42</f>
        <v>kk</v>
      </c>
      <c r="DP43" s="449"/>
      <c r="DQ43" s="449"/>
      <c r="DR43" s="449"/>
      <c r="DS43" s="449"/>
      <c r="DT43" s="449"/>
      <c r="DU43" s="238">
        <f>IF(DP43&gt;DP42,1,0)+IF(DQ43&gt;DQ42,1,0)+IF(DR43&gt;DR42,1,0)+IF(DS43&gt;DS42,1,0)+IF(DT43&gt;DT42,1,0)</f>
        <v>0</v>
      </c>
      <c r="DV43" s="319"/>
      <c r="DW43" s="319"/>
      <c r="DX43" s="319"/>
      <c r="DY43" s="319"/>
      <c r="DZ43" s="319"/>
      <c r="EA43" s="319"/>
      <c r="EB43" s="319"/>
      <c r="EC43" s="319"/>
      <c r="ED43" s="320"/>
    </row>
    <row r="44" spans="1:141" s="115" customFormat="1" ht="34.950000000000003" customHeight="1" thickTop="1" thickBot="1" x14ac:dyDescent="0.3">
      <c r="A44" s="301"/>
      <c r="B44" s="302"/>
      <c r="C44" s="302"/>
      <c r="D44" s="302"/>
      <c r="E44" s="302"/>
      <c r="F44" s="302"/>
      <c r="G44" s="302"/>
      <c r="H44" s="302"/>
      <c r="I44" s="302"/>
      <c r="J44" s="302"/>
      <c r="K44" s="325"/>
      <c r="L44" s="645"/>
      <c r="M44" s="645"/>
      <c r="N44" s="645"/>
      <c r="O44" s="645"/>
      <c r="P44" s="645"/>
      <c r="Q44" s="645"/>
      <c r="R44" s="645"/>
      <c r="S44" s="646"/>
      <c r="T44" s="646"/>
      <c r="U44" s="438"/>
      <c r="V44" s="438"/>
      <c r="W44" s="438"/>
      <c r="X44" s="319"/>
      <c r="Y44" s="319"/>
      <c r="Z44" s="319"/>
      <c r="AA44" s="319"/>
      <c r="AB44" s="319"/>
      <c r="AC44" s="319"/>
      <c r="AD44" s="319"/>
      <c r="AE44" s="319"/>
      <c r="AF44" s="319"/>
      <c r="AG44" s="328"/>
      <c r="AH44" s="328"/>
      <c r="AI44" s="328"/>
      <c r="AJ44" s="328"/>
      <c r="AK44" s="329"/>
      <c r="AL44" s="329"/>
      <c r="AM44" s="329"/>
      <c r="AN44" s="329"/>
      <c r="AO44" s="329"/>
      <c r="AP44" s="328"/>
      <c r="AQ44" s="328"/>
      <c r="AR44" s="328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8"/>
      <c r="BI44" s="328"/>
      <c r="BJ44" s="328"/>
      <c r="BK44" s="328"/>
      <c r="BL44" s="328"/>
      <c r="BM44" s="328"/>
      <c r="BN44" s="319"/>
      <c r="BO44" s="302"/>
      <c r="BP44" s="302"/>
      <c r="BQ44" s="302"/>
      <c r="BR44" s="302"/>
      <c r="BS44" s="318"/>
      <c r="BT44" s="455"/>
      <c r="BU44" s="455"/>
      <c r="BV44" s="455"/>
      <c r="BW44" s="455"/>
      <c r="BX44" s="455"/>
      <c r="BY44" s="318"/>
      <c r="BZ44" s="343"/>
      <c r="CA44" s="343"/>
      <c r="CB44" s="452"/>
      <c r="CC44" s="452"/>
      <c r="CD44" s="452"/>
      <c r="CE44" s="452"/>
      <c r="CF44" s="452"/>
      <c r="CG44" s="343"/>
      <c r="CH44" s="343"/>
      <c r="CI44" s="343"/>
      <c r="CJ44" s="452"/>
      <c r="CK44" s="452"/>
      <c r="CL44" s="452"/>
      <c r="CM44" s="452"/>
      <c r="CN44" s="452"/>
      <c r="CO44" s="343"/>
      <c r="CP44" s="343"/>
      <c r="CQ44" s="343"/>
      <c r="CR44" s="452"/>
      <c r="CS44" s="452"/>
      <c r="CT44" s="452"/>
      <c r="CU44" s="452"/>
      <c r="CV44" s="452"/>
      <c r="CW44" s="343"/>
      <c r="CX44" s="343"/>
      <c r="CY44" s="343"/>
      <c r="CZ44" s="452"/>
      <c r="DA44" s="452"/>
      <c r="DB44" s="452"/>
      <c r="DC44" s="452"/>
      <c r="DD44" s="452"/>
      <c r="DE44" s="349"/>
      <c r="DF44" s="319"/>
      <c r="DG44" s="343"/>
      <c r="DH44" s="452"/>
      <c r="DI44" s="452"/>
      <c r="DJ44" s="452"/>
      <c r="DK44" s="452"/>
      <c r="DL44" s="452"/>
      <c r="DM44" s="349"/>
      <c r="DN44" s="319"/>
      <c r="DO44" s="343"/>
      <c r="DP44" s="452"/>
      <c r="DQ44" s="452"/>
      <c r="DR44" s="452"/>
      <c r="DS44" s="452"/>
      <c r="DT44" s="452"/>
      <c r="DU44" s="349"/>
      <c r="DV44" s="319"/>
      <c r="DW44" s="319"/>
      <c r="DX44" s="319"/>
      <c r="DY44" s="319"/>
      <c r="DZ44" s="319"/>
      <c r="EA44" s="319"/>
      <c r="EB44" s="319"/>
      <c r="EC44" s="319"/>
      <c r="ED44" s="320"/>
    </row>
    <row r="45" spans="1:141" s="115" customFormat="1" ht="34.950000000000003" customHeight="1" thickTop="1" thickBot="1" x14ac:dyDescent="0.3">
      <c r="A45" s="301"/>
      <c r="B45" s="302"/>
      <c r="C45" s="302"/>
      <c r="D45" s="302"/>
      <c r="E45" s="302"/>
      <c r="F45" s="302"/>
      <c r="G45" s="302"/>
      <c r="H45" s="302"/>
      <c r="I45" s="302"/>
      <c r="J45" s="302"/>
      <c r="K45" s="325" t="s">
        <v>77</v>
      </c>
      <c r="L45" s="647" t="s">
        <v>78</v>
      </c>
      <c r="M45" s="648"/>
      <c r="N45" s="648"/>
      <c r="O45" s="648"/>
      <c r="P45" s="648"/>
      <c r="Q45" s="648"/>
      <c r="R45" s="648"/>
      <c r="S45" s="648"/>
      <c r="T45" s="648"/>
      <c r="U45" s="648"/>
      <c r="V45" s="648"/>
      <c r="W45" s="648"/>
      <c r="X45" s="319"/>
      <c r="Y45" s="319"/>
      <c r="Z45" s="319"/>
      <c r="AA45" s="319"/>
      <c r="AB45" s="319"/>
      <c r="AC45" s="319"/>
      <c r="AD45" s="319"/>
      <c r="AE45" s="319"/>
      <c r="AF45" s="319"/>
      <c r="AG45" s="331"/>
      <c r="AH45" s="332"/>
      <c r="AI45" s="329"/>
      <c r="AJ45" s="328"/>
      <c r="AK45" s="329"/>
      <c r="AL45" s="329"/>
      <c r="AM45" s="329"/>
      <c r="AN45" s="329"/>
      <c r="AO45" s="329"/>
      <c r="AP45" s="608" t="s">
        <v>79</v>
      </c>
      <c r="AQ45" s="609"/>
      <c r="AR45" s="610"/>
      <c r="AS45" s="651" t="str">
        <f>$J$21</f>
        <v>mm</v>
      </c>
      <c r="AT45" s="536"/>
      <c r="AU45" s="536"/>
      <c r="AV45" s="536"/>
      <c r="AW45" s="536"/>
      <c r="AX45" s="536"/>
      <c r="AY45" s="536"/>
      <c r="AZ45" s="536"/>
      <c r="BA45" s="536"/>
      <c r="BB45" s="536"/>
      <c r="BC45" s="536"/>
      <c r="BD45" s="537"/>
      <c r="BE45" s="329"/>
      <c r="BF45" s="329"/>
      <c r="BG45" s="329"/>
      <c r="BH45" s="328"/>
      <c r="BI45" s="328"/>
      <c r="BJ45" s="328"/>
      <c r="BK45" s="328"/>
      <c r="BL45" s="328"/>
      <c r="BM45" s="328"/>
      <c r="BN45" s="319"/>
      <c r="BO45" s="302"/>
      <c r="BP45" s="302"/>
      <c r="BQ45" s="302"/>
      <c r="BR45" s="302"/>
      <c r="BS45" s="165" t="str">
        <f>$L$39</f>
        <v>ii</v>
      </c>
      <c r="BT45" s="448"/>
      <c r="BU45" s="448"/>
      <c r="BV45" s="448"/>
      <c r="BW45" s="448"/>
      <c r="BX45" s="448"/>
      <c r="BY45" s="6">
        <f>IF(BT45&gt;BT46,1,0)+IF(BU45&gt;BU46,1,0)+IF(BV45&gt;BV46,1,0)+IF(BW45&gt;BW46,1,0)+IF(BX45&gt;BX46,1,0)</f>
        <v>0</v>
      </c>
      <c r="BZ45" s="346"/>
      <c r="CA45" s="165" t="str">
        <f>$L$28</f>
        <v>bb</v>
      </c>
      <c r="CB45" s="448"/>
      <c r="CC45" s="448"/>
      <c r="CD45" s="448"/>
      <c r="CE45" s="448"/>
      <c r="CF45" s="448"/>
      <c r="CG45" s="6">
        <f>IF(CB45&gt;CB46,1,0)+IF(CC45&gt;CC46,1,0)+IF(CD45&gt;CD46,1,0)+IF(CE45&gt;CE46,1,0)+IF(CF45&gt;CF46,1,0)</f>
        <v>0</v>
      </c>
      <c r="CH45" s="346"/>
      <c r="CI45" s="165" t="str">
        <f>$L$31</f>
        <v>dd</v>
      </c>
      <c r="CJ45" s="448"/>
      <c r="CK45" s="448"/>
      <c r="CL45" s="448"/>
      <c r="CM45" s="448"/>
      <c r="CN45" s="448"/>
      <c r="CO45" s="6">
        <f>IF(CJ45&gt;CJ46,1,0)+IF(CK45&gt;CK46,1,0)+IF(CL45&gt;CL46,1,0)+IF(CM45&gt;CM46,1,0)+IF(CN45&gt;CN46,1,0)</f>
        <v>0</v>
      </c>
      <c r="CP45" s="350"/>
      <c r="CQ45" s="165" t="str">
        <f>$L$30</f>
        <v>cc</v>
      </c>
      <c r="CR45" s="448"/>
      <c r="CS45" s="448"/>
      <c r="CT45" s="448"/>
      <c r="CU45" s="448"/>
      <c r="CV45" s="448"/>
      <c r="CW45" s="6">
        <f>IF(CR45&gt;CR46,1,0)+IF(CS45&gt;CS46,1,0)+IF(CT45&gt;CT46,1,0)+IF(CU45&gt;CU46,1,0)+IF(CV45&gt;CV46,1,0)</f>
        <v>0</v>
      </c>
      <c r="CX45" s="354"/>
      <c r="CY45" s="205" t="str">
        <f>$L$39</f>
        <v>ii</v>
      </c>
      <c r="CZ45" s="448"/>
      <c r="DA45" s="448"/>
      <c r="DB45" s="448"/>
      <c r="DC45" s="448"/>
      <c r="DD45" s="448"/>
      <c r="DE45" s="6">
        <f>IF(CZ45&gt;CZ46,1,0)+IF(DA45&gt;DA46,1,0)+IF(DB45&gt;DB46,1,0)+IF(DC45&gt;DC46,1,0)+IF(DD45&gt;DD46,1,0)</f>
        <v>0</v>
      </c>
      <c r="DF45" s="319"/>
      <c r="DG45" s="205" t="str">
        <f>$L$36</f>
        <v>gg</v>
      </c>
      <c r="DH45" s="448"/>
      <c r="DI45" s="448"/>
      <c r="DJ45" s="448"/>
      <c r="DK45" s="448"/>
      <c r="DL45" s="448"/>
      <c r="DM45" s="6">
        <f>IF(DH45&gt;DH46,1,0)+IF(DI45&gt;DI46,1,0)+IF(DJ45&gt;DJ46,1,0)+IF(DK45&gt;DK46,1,0)+IF(DL45&gt;DL46,1,0)</f>
        <v>0</v>
      </c>
      <c r="DN45" s="319"/>
      <c r="DO45" s="205" t="str">
        <f>$L$31</f>
        <v>dd</v>
      </c>
      <c r="DP45" s="448"/>
      <c r="DQ45" s="448"/>
      <c r="DR45" s="448"/>
      <c r="DS45" s="448"/>
      <c r="DT45" s="448"/>
      <c r="DU45" s="6">
        <f>IF(DP45&gt;DP46,1,0)+IF(DQ45&gt;DQ46,1,0)+IF(DR45&gt;DR46,1,0)+IF(DS45&gt;DS46,1,0)+IF(DT45&gt;DT46,1,0)</f>
        <v>0</v>
      </c>
      <c r="DV45" s="319"/>
      <c r="DW45" s="319"/>
      <c r="DX45" s="319"/>
      <c r="DY45" s="319"/>
      <c r="DZ45" s="319"/>
      <c r="EA45" s="319"/>
      <c r="EB45" s="319"/>
      <c r="EC45" s="319"/>
      <c r="ED45" s="320"/>
    </row>
    <row r="46" spans="1:141" s="115" customFormat="1" ht="34.950000000000003" customHeight="1" thickTop="1" thickBot="1" x14ac:dyDescent="0.3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25" t="s">
        <v>80</v>
      </c>
      <c r="L46" s="650" t="s">
        <v>81</v>
      </c>
      <c r="M46" s="650"/>
      <c r="N46" s="650"/>
      <c r="O46" s="650"/>
      <c r="P46" s="650"/>
      <c r="Q46" s="650"/>
      <c r="R46" s="650"/>
      <c r="S46" s="650"/>
      <c r="T46" s="650"/>
      <c r="U46" s="650"/>
      <c r="V46" s="650"/>
      <c r="W46" s="650"/>
      <c r="X46" s="319"/>
      <c r="Y46" s="319"/>
      <c r="Z46" s="319"/>
      <c r="AA46" s="319"/>
      <c r="AB46" s="319"/>
      <c r="AC46" s="319"/>
      <c r="AD46" s="319"/>
      <c r="AE46" s="319"/>
      <c r="AF46" s="319"/>
      <c r="AG46" s="331"/>
      <c r="AH46" s="332"/>
      <c r="AI46" s="329"/>
      <c r="AJ46" s="328"/>
      <c r="AK46" s="329"/>
      <c r="AL46" s="329"/>
      <c r="AM46" s="329"/>
      <c r="AN46" s="329"/>
      <c r="AO46" s="329"/>
      <c r="AP46" s="608" t="s">
        <v>82</v>
      </c>
      <c r="AQ46" s="609"/>
      <c r="AR46" s="610"/>
      <c r="AS46" s="651" t="str">
        <f>$J$22</f>
        <v>nn</v>
      </c>
      <c r="AT46" s="536"/>
      <c r="AU46" s="536"/>
      <c r="AV46" s="536"/>
      <c r="AW46" s="536"/>
      <c r="AX46" s="536"/>
      <c r="AY46" s="536"/>
      <c r="AZ46" s="536"/>
      <c r="BA46" s="536"/>
      <c r="BB46" s="536"/>
      <c r="BC46" s="536"/>
      <c r="BD46" s="537"/>
      <c r="BE46" s="329"/>
      <c r="BF46" s="329"/>
      <c r="BG46" s="329"/>
      <c r="BH46" s="328"/>
      <c r="BI46" s="328"/>
      <c r="BJ46" s="328"/>
      <c r="BK46" s="328"/>
      <c r="BL46" s="328"/>
      <c r="BM46" s="328"/>
      <c r="BN46" s="319"/>
      <c r="BO46" s="302"/>
      <c r="BP46" s="302"/>
      <c r="BQ46" s="302"/>
      <c r="BR46" s="302"/>
      <c r="BS46" s="166" t="str">
        <f>$L$42</f>
        <v>kk</v>
      </c>
      <c r="BT46" s="449"/>
      <c r="BU46" s="449"/>
      <c r="BV46" s="449"/>
      <c r="BW46" s="449"/>
      <c r="BX46" s="449"/>
      <c r="BY46" s="238">
        <f>IF(BT46&gt;BT45,1,0)+IF(BU46&gt;BU45,1,0)+IF(BV46&gt;BV45,1,0)+IF(BW46&gt;BW45,1,0)+IF(BX46&gt;BX45,1,0)</f>
        <v>0</v>
      </c>
      <c r="BZ46" s="343"/>
      <c r="CA46" s="166" t="str">
        <f>$L$45</f>
        <v>mm</v>
      </c>
      <c r="CB46" s="449"/>
      <c r="CC46" s="449"/>
      <c r="CD46" s="449"/>
      <c r="CE46" s="449"/>
      <c r="CF46" s="449"/>
      <c r="CG46" s="238">
        <f>IF(CB46&gt;CB45,1,0)+IF(CC46&gt;CC45,1,0)+IF(CD46&gt;CD45,1,0)+IF(CE46&gt;CE45,1,0)+IF(CF46&gt;CF45,1,0)</f>
        <v>0</v>
      </c>
      <c r="CH46" s="348"/>
      <c r="CI46" s="166" t="str">
        <f>$L$40</f>
        <v>jj</v>
      </c>
      <c r="CJ46" s="449"/>
      <c r="CK46" s="449"/>
      <c r="CL46" s="449"/>
      <c r="CM46" s="449"/>
      <c r="CN46" s="449"/>
      <c r="CO46" s="238">
        <f>IF(CJ46&gt;CJ45,1,0)+IF(CK46&gt;CK45,1,0)+IF(CL46&gt;CL45,1,0)+IF(CM46&gt;CM45,1,0)+IF(CN46&gt;CN45,1,0)</f>
        <v>0</v>
      </c>
      <c r="CP46" s="350"/>
      <c r="CQ46" s="222" t="str">
        <f>$L$49</f>
        <v>pp</v>
      </c>
      <c r="CR46" s="449"/>
      <c r="CS46" s="449"/>
      <c r="CT46" s="449"/>
      <c r="CU46" s="449"/>
      <c r="CV46" s="449"/>
      <c r="CW46" s="238">
        <f>IF(CR46&gt;CR45,1,0)+IF(CS46&gt;CS45,1,0)+IF(CT46&gt;CT45,1,0)+IF(CU46&gt;CU45,1,0)+IF(CV46&gt;CV45,1,0)</f>
        <v>0</v>
      </c>
      <c r="CX46" s="354"/>
      <c r="CY46" s="216" t="str">
        <f>$L$43</f>
        <v>ll</v>
      </c>
      <c r="CZ46" s="449"/>
      <c r="DA46" s="449"/>
      <c r="DB46" s="449"/>
      <c r="DC46" s="449"/>
      <c r="DD46" s="449"/>
      <c r="DE46" s="238">
        <f>IF(CZ46&gt;CZ45,1,0)+IF(DA46&gt;DA45,1,0)+IF(DB46&gt;DB45,1,0)+IF(DC46&gt;DC45,1,0)+IF(DD46&gt;DD45,1,0)</f>
        <v>0</v>
      </c>
      <c r="DF46" s="319"/>
      <c r="DG46" s="216" t="str">
        <f>$L$40</f>
        <v>jj</v>
      </c>
      <c r="DH46" s="449"/>
      <c r="DI46" s="449"/>
      <c r="DJ46" s="449"/>
      <c r="DK46" s="449"/>
      <c r="DL46" s="449"/>
      <c r="DM46" s="238">
        <f>IF(DH46&gt;DH45,1,0)+IF(DI46&gt;DI45,1,0)+IF(DJ46&gt;DJ45,1,0)+IF(DK46&gt;DK45,1,0)+IF(DL46&gt;DL45,1,0)</f>
        <v>0</v>
      </c>
      <c r="DN46" s="319"/>
      <c r="DO46" s="216" t="str">
        <f>$L$33</f>
        <v>ee</v>
      </c>
      <c r="DP46" s="449"/>
      <c r="DQ46" s="449"/>
      <c r="DR46" s="449"/>
      <c r="DS46" s="449"/>
      <c r="DT46" s="449"/>
      <c r="DU46" s="238">
        <f>IF(DP46&gt;DP45,1,0)+IF(DQ46&gt;DQ45,1,0)+IF(DR46&gt;DR45,1,0)+IF(DS46&gt;DS45,1,0)+IF(DT46&gt;DT45,1,0)</f>
        <v>0</v>
      </c>
      <c r="DV46" s="319"/>
      <c r="DW46" s="319"/>
      <c r="DX46" s="319"/>
      <c r="DY46" s="319"/>
      <c r="DZ46" s="319"/>
      <c r="EA46" s="319"/>
      <c r="EB46" s="319"/>
      <c r="EC46" s="319"/>
      <c r="ED46" s="320"/>
    </row>
    <row r="47" spans="1:141" s="115" customFormat="1" ht="34.950000000000003" customHeight="1" thickTop="1" thickBot="1" x14ac:dyDescent="0.3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299"/>
      <c r="L47" s="435"/>
      <c r="M47" s="435"/>
      <c r="N47" s="435"/>
      <c r="O47" s="435"/>
      <c r="P47" s="435"/>
      <c r="Q47" s="435"/>
      <c r="R47" s="435"/>
      <c r="S47" s="438"/>
      <c r="T47" s="438"/>
      <c r="U47" s="438"/>
      <c r="V47" s="438"/>
      <c r="W47" s="438"/>
      <c r="X47" s="319"/>
      <c r="Y47" s="319"/>
      <c r="Z47" s="319"/>
      <c r="AA47" s="319"/>
      <c r="AB47" s="319"/>
      <c r="AC47" s="319"/>
      <c r="AD47" s="319"/>
      <c r="AE47" s="319"/>
      <c r="AF47" s="319"/>
      <c r="AG47" s="328"/>
      <c r="AH47" s="328"/>
      <c r="AI47" s="328"/>
      <c r="AJ47" s="612"/>
      <c r="AK47" s="610"/>
      <c r="AL47" s="610"/>
      <c r="AM47" s="610"/>
      <c r="AN47" s="610"/>
      <c r="AO47" s="610"/>
      <c r="AP47" s="610"/>
      <c r="AQ47" s="610"/>
      <c r="AR47" s="610"/>
      <c r="AS47" s="610"/>
      <c r="AT47" s="610"/>
      <c r="AU47" s="610"/>
      <c r="AV47" s="610"/>
      <c r="AW47" s="610"/>
      <c r="AX47" s="610"/>
      <c r="AY47" s="610"/>
      <c r="AZ47" s="610"/>
      <c r="BA47" s="610"/>
      <c r="BB47" s="610"/>
      <c r="BC47" s="610"/>
      <c r="BD47" s="610"/>
      <c r="BE47" s="610"/>
      <c r="BF47" s="610"/>
      <c r="BG47" s="610"/>
      <c r="BH47" s="328"/>
      <c r="BI47" s="328"/>
      <c r="BJ47" s="328"/>
      <c r="BK47" s="328"/>
      <c r="BL47" s="328"/>
      <c r="BM47" s="328"/>
      <c r="BN47" s="319"/>
      <c r="BO47" s="302"/>
      <c r="BP47" s="302"/>
      <c r="BQ47" s="302"/>
      <c r="BR47" s="302"/>
      <c r="BS47" s="343"/>
      <c r="BT47" s="452"/>
      <c r="BU47" s="452"/>
      <c r="BV47" s="452"/>
      <c r="BW47" s="452"/>
      <c r="BX47" s="452"/>
      <c r="BY47" s="343"/>
      <c r="BZ47" s="343"/>
      <c r="CA47" s="343"/>
      <c r="CB47" s="452"/>
      <c r="CC47" s="452"/>
      <c r="CD47" s="452"/>
      <c r="CE47" s="452"/>
      <c r="CF47" s="452"/>
      <c r="CG47" s="343"/>
      <c r="CH47" s="343"/>
      <c r="CI47" s="343"/>
      <c r="CJ47" s="452"/>
      <c r="CK47" s="452"/>
      <c r="CL47" s="452"/>
      <c r="CM47" s="452"/>
      <c r="CN47" s="452"/>
      <c r="CO47" s="343"/>
      <c r="CP47" s="349"/>
      <c r="CQ47" s="349"/>
      <c r="CR47" s="453"/>
      <c r="CS47" s="453"/>
      <c r="CT47" s="453"/>
      <c r="CU47" s="453"/>
      <c r="CV47" s="453"/>
      <c r="CW47" s="349"/>
      <c r="CX47" s="349"/>
      <c r="CY47" s="349"/>
      <c r="CZ47" s="453"/>
      <c r="DA47" s="453"/>
      <c r="DB47" s="453"/>
      <c r="DC47" s="453"/>
      <c r="DD47" s="453"/>
      <c r="DE47" s="349"/>
      <c r="DF47" s="319"/>
      <c r="DG47" s="349"/>
      <c r="DH47" s="453"/>
      <c r="DI47" s="453"/>
      <c r="DJ47" s="453"/>
      <c r="DK47" s="453"/>
      <c r="DL47" s="453"/>
      <c r="DM47" s="349"/>
      <c r="DN47" s="319"/>
      <c r="DO47" s="349"/>
      <c r="DP47" s="453"/>
      <c r="DQ47" s="453"/>
      <c r="DR47" s="453"/>
      <c r="DS47" s="453"/>
      <c r="DT47" s="453"/>
      <c r="DU47" s="349"/>
      <c r="DV47" s="319"/>
      <c r="DW47" s="319"/>
      <c r="DX47" s="319"/>
      <c r="DY47" s="319"/>
      <c r="DZ47" s="319"/>
      <c r="EA47" s="319"/>
      <c r="EB47" s="319"/>
      <c r="EC47" s="319"/>
      <c r="ED47" s="320"/>
    </row>
    <row r="48" spans="1:141" s="115" customFormat="1" ht="34.950000000000003" customHeight="1" thickTop="1" thickBot="1" x14ac:dyDescent="0.3">
      <c r="A48" s="301"/>
      <c r="B48" s="302"/>
      <c r="C48" s="302"/>
      <c r="D48" s="302"/>
      <c r="E48" s="302"/>
      <c r="F48" s="302"/>
      <c r="G48" s="302"/>
      <c r="H48" s="302"/>
      <c r="I48" s="302"/>
      <c r="J48" s="302"/>
      <c r="K48" s="325" t="s">
        <v>83</v>
      </c>
      <c r="L48" s="647" t="s">
        <v>84</v>
      </c>
      <c r="M48" s="649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319"/>
      <c r="Y48" s="319"/>
      <c r="Z48" s="319"/>
      <c r="AA48" s="319"/>
      <c r="AB48" s="319"/>
      <c r="AC48" s="319"/>
      <c r="AD48" s="319"/>
      <c r="AE48" s="319"/>
      <c r="AF48" s="319"/>
      <c r="AG48" s="328"/>
      <c r="AH48" s="328"/>
      <c r="AI48" s="328"/>
      <c r="AJ48" s="328"/>
      <c r="AK48" s="329"/>
      <c r="AL48" s="329"/>
      <c r="AM48" s="329"/>
      <c r="AN48" s="329"/>
      <c r="AO48" s="329"/>
      <c r="AP48" s="608" t="s">
        <v>85</v>
      </c>
      <c r="AQ48" s="609"/>
      <c r="AR48" s="610"/>
      <c r="AS48" s="651" t="str">
        <f>$J$23</f>
        <v>oo</v>
      </c>
      <c r="AT48" s="536"/>
      <c r="AU48" s="536"/>
      <c r="AV48" s="536"/>
      <c r="AW48" s="536"/>
      <c r="AX48" s="536"/>
      <c r="AY48" s="536"/>
      <c r="AZ48" s="536"/>
      <c r="BA48" s="536"/>
      <c r="BB48" s="536"/>
      <c r="BC48" s="536"/>
      <c r="BD48" s="537"/>
      <c r="BE48" s="329"/>
      <c r="BF48" s="329"/>
      <c r="BG48" s="329"/>
      <c r="BH48" s="328"/>
      <c r="BI48" s="328"/>
      <c r="BJ48" s="328"/>
      <c r="BK48" s="328"/>
      <c r="BL48" s="328"/>
      <c r="BM48" s="328"/>
      <c r="BN48" s="319"/>
      <c r="BO48" s="302"/>
      <c r="BP48" s="302"/>
      <c r="BQ48" s="302"/>
      <c r="BR48" s="302"/>
      <c r="BS48" s="165" t="str">
        <f>$L$40</f>
        <v>jj</v>
      </c>
      <c r="BT48" s="448"/>
      <c r="BU48" s="448"/>
      <c r="BV48" s="448"/>
      <c r="BW48" s="448"/>
      <c r="BX48" s="448"/>
      <c r="BY48" s="6">
        <f>IF(BT48&gt;BT49,1,0)+IF(BU48&gt;BU49,1,0)+IF(BV48&gt;BV49,1,0)+IF(BW48&gt;BW49,1,0)+IF(BX48&gt;BX49,1,0)</f>
        <v>0</v>
      </c>
      <c r="BZ48" s="343"/>
      <c r="CA48" s="165" t="str">
        <f>$L$30</f>
        <v>cc</v>
      </c>
      <c r="CB48" s="448"/>
      <c r="CC48" s="448"/>
      <c r="CD48" s="448"/>
      <c r="CE48" s="448"/>
      <c r="CF48" s="448"/>
      <c r="CG48" s="6">
        <f>IF(CB48&gt;CB49,1,0)+IF(CC48&gt;CC49,1,0)+IF(CD48&gt;CD49,1,0)+IF(CE48&gt;CE49,1,0)+IF(CF48&gt;CF49,1,0)</f>
        <v>0</v>
      </c>
      <c r="CH48" s="343"/>
      <c r="CI48" s="165" t="str">
        <f>$L$34</f>
        <v>ff</v>
      </c>
      <c r="CJ48" s="448"/>
      <c r="CK48" s="448"/>
      <c r="CL48" s="448"/>
      <c r="CM48" s="448"/>
      <c r="CN48" s="448"/>
      <c r="CO48" s="6">
        <f>IF(CJ48&gt;CJ49,1,0)+IF(CK48&gt;CK49,1,0)+IF(CL48&gt;CL49,1,0)+IF(CM48&gt;CM49,1,0)+IF(CN48&gt;CN49,1,0)</f>
        <v>0</v>
      </c>
      <c r="CP48" s="350"/>
      <c r="CQ48" s="165" t="str">
        <f>$L$31</f>
        <v>dd</v>
      </c>
      <c r="CR48" s="448"/>
      <c r="CS48" s="448"/>
      <c r="CT48" s="448"/>
      <c r="CU48" s="448"/>
      <c r="CV48" s="448"/>
      <c r="CW48" s="6">
        <f>IF(CR48&gt;CR49,1,0)+IF(CS48&gt;CS49,1,0)+IF(CT48&gt;CT49,1,0)+IF(CU48&gt;CU49,1,0)+IF(CV48&gt;CV49,1,0)</f>
        <v>0</v>
      </c>
      <c r="CX48" s="354"/>
      <c r="CY48" s="205" t="str">
        <f>$L$40</f>
        <v>jj</v>
      </c>
      <c r="CZ48" s="448"/>
      <c r="DA48" s="448"/>
      <c r="DB48" s="448"/>
      <c r="DC48" s="448"/>
      <c r="DD48" s="448"/>
      <c r="DE48" s="6">
        <f>IF(CZ48&gt;CZ49,1,0)+IF(DA48&gt;DA49,1,0)+IF(DB48&gt;DB49,1,0)+IF(DC48&gt;DC49,1,0)+IF(DD48&gt;DD49,1,0)</f>
        <v>0</v>
      </c>
      <c r="DF48" s="319"/>
      <c r="DG48" s="205" t="str">
        <f>$L$30</f>
        <v>cc</v>
      </c>
      <c r="DH48" s="448"/>
      <c r="DI48" s="448"/>
      <c r="DJ48" s="448"/>
      <c r="DK48" s="448"/>
      <c r="DL48" s="448"/>
      <c r="DM48" s="6">
        <f>IF(DH48&gt;DH49,1,0)+IF(DI48&gt;DI49,1,0)+IF(DJ48&gt;DJ49,1,0)+IF(DK48&gt;DK49,1,0)+IF(DL48&gt;DL49,1,0)</f>
        <v>0</v>
      </c>
      <c r="DN48" s="319"/>
      <c r="DO48" s="205" t="str">
        <f>$L$27</f>
        <v>aa</v>
      </c>
      <c r="DP48" s="448"/>
      <c r="DQ48" s="448"/>
      <c r="DR48" s="448"/>
      <c r="DS48" s="448"/>
      <c r="DT48" s="448"/>
      <c r="DU48" s="6">
        <f>IF(DP48&gt;DP49,1,0)+IF(DQ48&gt;DQ49,1,0)+IF(DR48&gt;DR49,1,0)+IF(DS48&gt;DS49,1,0)+IF(DT48&gt;DT49,1,0)</f>
        <v>0</v>
      </c>
      <c r="DV48" s="319"/>
      <c r="DW48" s="319"/>
      <c r="DX48" s="319"/>
      <c r="DY48" s="319"/>
      <c r="DZ48" s="319"/>
      <c r="EA48" s="319"/>
      <c r="EB48" s="319"/>
      <c r="EC48" s="319"/>
      <c r="ED48" s="320"/>
    </row>
    <row r="49" spans="1:164" s="115" customFormat="1" ht="34.950000000000003" customHeight="1" thickTop="1" thickBot="1" x14ac:dyDescent="0.45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5" t="s">
        <v>86</v>
      </c>
      <c r="L49" s="650" t="s">
        <v>87</v>
      </c>
      <c r="M49" s="650"/>
      <c r="N49" s="650"/>
      <c r="O49" s="650"/>
      <c r="P49" s="650"/>
      <c r="Q49" s="650"/>
      <c r="R49" s="650"/>
      <c r="S49" s="650"/>
      <c r="T49" s="650"/>
      <c r="U49" s="650"/>
      <c r="V49" s="650"/>
      <c r="W49" s="650"/>
      <c r="X49" s="319"/>
      <c r="Y49" s="319"/>
      <c r="Z49" s="319"/>
      <c r="AA49" s="319"/>
      <c r="AB49" s="319"/>
      <c r="AC49" s="319"/>
      <c r="AD49" s="319"/>
      <c r="AE49" s="319"/>
      <c r="AF49" s="319"/>
      <c r="AG49" s="328"/>
      <c r="AH49" s="328"/>
      <c r="AI49" s="328"/>
      <c r="AJ49" s="330"/>
      <c r="AK49" s="330"/>
      <c r="AL49" s="330"/>
      <c r="AM49" s="330"/>
      <c r="AN49" s="330"/>
      <c r="AO49" s="330"/>
      <c r="AP49" s="608" t="s">
        <v>88</v>
      </c>
      <c r="AQ49" s="609"/>
      <c r="AR49" s="610"/>
      <c r="AS49" s="651" t="str">
        <f>$J$24</f>
        <v>pp</v>
      </c>
      <c r="AT49" s="536"/>
      <c r="AU49" s="536"/>
      <c r="AV49" s="536"/>
      <c r="AW49" s="536"/>
      <c r="AX49" s="536"/>
      <c r="AY49" s="536"/>
      <c r="AZ49" s="536"/>
      <c r="BA49" s="536"/>
      <c r="BB49" s="536"/>
      <c r="BC49" s="536"/>
      <c r="BD49" s="537"/>
      <c r="BE49" s="328"/>
      <c r="BF49" s="328"/>
      <c r="BG49" s="328"/>
      <c r="BH49" s="328"/>
      <c r="BI49" s="328"/>
      <c r="BJ49" s="328"/>
      <c r="BK49" s="328"/>
      <c r="BL49" s="328"/>
      <c r="BM49" s="328"/>
      <c r="BN49" s="319"/>
      <c r="BO49" s="302"/>
      <c r="BP49" s="302"/>
      <c r="BQ49" s="302"/>
      <c r="BR49" s="302"/>
      <c r="BS49" s="166" t="str">
        <f>$L$43</f>
        <v>ll</v>
      </c>
      <c r="BT49" s="449"/>
      <c r="BU49" s="449"/>
      <c r="BV49" s="449"/>
      <c r="BW49" s="449"/>
      <c r="BX49" s="449"/>
      <c r="BY49" s="238">
        <f>IF(BT49&gt;BT48,1,0)+IF(BU49&gt;BU48,1,0)+IF(BV49&gt;BV48,1,0)+IF(BW49&gt;BW48,1,0)+IF(BX49&gt;BX48,1,0)</f>
        <v>0</v>
      </c>
      <c r="BZ49" s="343"/>
      <c r="CA49" s="222" t="str">
        <f>$L$40</f>
        <v>jj</v>
      </c>
      <c r="CB49" s="449"/>
      <c r="CC49" s="449"/>
      <c r="CD49" s="449"/>
      <c r="CE49" s="449"/>
      <c r="CF49" s="449"/>
      <c r="CG49" s="238">
        <f>IF(CB49&gt;CB48,1,0)+IF(CC49&gt;CC48,1,0)+IF(CD49&gt;CD48,1,0)+IF(CE49&gt;CE48,1,0)+IF(CF49&gt;CF48,1,0)</f>
        <v>0</v>
      </c>
      <c r="CH49" s="348"/>
      <c r="CI49" s="166" t="str">
        <f>$L$43</f>
        <v>ll</v>
      </c>
      <c r="CJ49" s="449"/>
      <c r="CK49" s="449"/>
      <c r="CL49" s="449"/>
      <c r="CM49" s="449"/>
      <c r="CN49" s="449"/>
      <c r="CO49" s="238">
        <f>IF(CJ49&gt;CJ48,1,0)+IF(CK49&gt;CK48,1,0)+IF(CL49&gt;CL48,1,0)+IF(CM49&gt;CM48,1,0)+IF(CN49&gt;CN48,1,0)</f>
        <v>0</v>
      </c>
      <c r="CP49" s="350"/>
      <c r="CQ49" s="166" t="str">
        <f>$L$48</f>
        <v>oo</v>
      </c>
      <c r="CR49" s="449"/>
      <c r="CS49" s="449"/>
      <c r="CT49" s="449"/>
      <c r="CU49" s="449"/>
      <c r="CV49" s="449"/>
      <c r="CW49" s="238">
        <f>IF(CR49&gt;CR48,1,0)+IF(CS49&gt;CS48,1,0)+IF(CT49&gt;CT48,1,0)+IF(CU49&gt;CU48,1,0)+IF(CV49&gt;CV48,1,0)</f>
        <v>0</v>
      </c>
      <c r="CX49" s="354"/>
      <c r="CY49" s="216" t="str">
        <f>$L$49</f>
        <v>pp</v>
      </c>
      <c r="CZ49" s="449"/>
      <c r="DA49" s="449"/>
      <c r="DB49" s="449"/>
      <c r="DC49" s="449"/>
      <c r="DD49" s="449"/>
      <c r="DE49" s="238">
        <f>IF(CZ49&gt;CZ48,1,0)+IF(DA49&gt;DA48,1,0)+IF(DB49&gt;DB48,1,0)+IF(DC49&gt;DC48,1,0)+IF(DD49&gt;DD48,1,0)</f>
        <v>0</v>
      </c>
      <c r="DF49" s="319"/>
      <c r="DG49" s="216" t="str">
        <f>$L$33</f>
        <v>ee</v>
      </c>
      <c r="DH49" s="449"/>
      <c r="DI49" s="449"/>
      <c r="DJ49" s="449"/>
      <c r="DK49" s="449"/>
      <c r="DL49" s="449"/>
      <c r="DM49" s="238">
        <f>IF(DH49&gt;DH48,1,0)+IF(DI49&gt;DI48,1,0)+IF(DJ49&gt;DJ48,1,0)+IF(DK49&gt;DK48,1,0)+IF(DL49&gt;DL48,1,0)</f>
        <v>0</v>
      </c>
      <c r="DN49" s="319"/>
      <c r="DO49" s="216" t="str">
        <f>$L$37</f>
        <v>hh</v>
      </c>
      <c r="DP49" s="449"/>
      <c r="DQ49" s="449"/>
      <c r="DR49" s="449"/>
      <c r="DS49" s="449"/>
      <c r="DT49" s="449"/>
      <c r="DU49" s="238">
        <f>IF(DP49&gt;DP48,1,0)+IF(DQ49&gt;DQ48,1,0)+IF(DR49&gt;DR48,1,0)+IF(DS49&gt;DS48,1,0)+IF(DT49&gt;DT48,1,0)</f>
        <v>0</v>
      </c>
      <c r="DV49" s="319"/>
      <c r="DW49" s="319"/>
      <c r="DX49" s="319"/>
      <c r="DY49" s="319"/>
      <c r="DZ49" s="319"/>
      <c r="EA49" s="319"/>
      <c r="EB49" s="319"/>
      <c r="EC49" s="319"/>
      <c r="ED49" s="320"/>
    </row>
    <row r="50" spans="1:164" s="115" customFormat="1" ht="34.950000000000003" customHeight="1" thickTop="1" x14ac:dyDescent="0.25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237"/>
      <c r="L50" s="638"/>
      <c r="M50" s="639"/>
      <c r="N50" s="639"/>
      <c r="O50" s="639"/>
      <c r="P50" s="639"/>
      <c r="Q50" s="639"/>
      <c r="R50" s="639"/>
      <c r="S50" s="639"/>
      <c r="T50" s="63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28"/>
      <c r="AH50" s="328"/>
      <c r="AI50" s="328"/>
      <c r="AJ50" s="328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8"/>
      <c r="BI50" s="328"/>
      <c r="BJ50" s="328"/>
      <c r="BK50" s="328"/>
      <c r="BL50" s="328"/>
      <c r="BM50" s="328"/>
      <c r="BN50" s="319"/>
      <c r="BO50" s="302"/>
      <c r="BP50" s="302"/>
      <c r="BQ50" s="302"/>
      <c r="BR50" s="302"/>
      <c r="BS50" s="318"/>
      <c r="BT50" s="455"/>
      <c r="BU50" s="455"/>
      <c r="BV50" s="455"/>
      <c r="BW50" s="455"/>
      <c r="BX50" s="455"/>
      <c r="BY50" s="318"/>
      <c r="BZ50" s="343"/>
      <c r="CA50" s="343"/>
      <c r="CB50" s="452"/>
      <c r="CC50" s="452"/>
      <c r="CD50" s="452"/>
      <c r="CE50" s="452"/>
      <c r="CF50" s="452"/>
      <c r="CG50" s="343"/>
      <c r="CH50" s="343"/>
      <c r="CI50" s="343"/>
      <c r="CJ50" s="452"/>
      <c r="CK50" s="452"/>
      <c r="CL50" s="452"/>
      <c r="CM50" s="452"/>
      <c r="CN50" s="452"/>
      <c r="CO50" s="343"/>
      <c r="CP50" s="343"/>
      <c r="CQ50" s="343"/>
      <c r="CR50" s="452"/>
      <c r="CS50" s="452"/>
      <c r="CT50" s="452"/>
      <c r="CU50" s="452"/>
      <c r="CV50" s="452"/>
      <c r="CW50" s="343"/>
      <c r="CX50" s="343"/>
      <c r="CY50" s="343"/>
      <c r="CZ50" s="452"/>
      <c r="DA50" s="452"/>
      <c r="DB50" s="452"/>
      <c r="DC50" s="452"/>
      <c r="DD50" s="452"/>
      <c r="DE50" s="319"/>
      <c r="DF50" s="319"/>
      <c r="DG50" s="343"/>
      <c r="DH50" s="452"/>
      <c r="DI50" s="452"/>
      <c r="DJ50" s="452"/>
      <c r="DK50" s="452"/>
      <c r="DL50" s="452"/>
      <c r="DM50" s="319"/>
      <c r="DN50" s="319"/>
      <c r="DO50" s="343"/>
      <c r="DP50" s="452"/>
      <c r="DQ50" s="452"/>
      <c r="DR50" s="452"/>
      <c r="DS50" s="452"/>
      <c r="DT50" s="452"/>
      <c r="DU50" s="319"/>
      <c r="DV50" s="319"/>
      <c r="DW50" s="319"/>
      <c r="DX50" s="319"/>
      <c r="DY50" s="319"/>
      <c r="DZ50" s="319"/>
      <c r="EA50" s="319"/>
      <c r="EB50" s="319"/>
      <c r="EC50" s="319"/>
      <c r="ED50" s="320"/>
    </row>
    <row r="51" spans="1:164" s="115" customFormat="1" ht="34.950000000000003" customHeight="1" x14ac:dyDescent="0.25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237"/>
      <c r="L51" s="326"/>
      <c r="M51" s="327"/>
      <c r="N51" s="327"/>
      <c r="O51" s="327"/>
      <c r="P51" s="327"/>
      <c r="Q51" s="327"/>
      <c r="R51" s="327"/>
      <c r="S51" s="327"/>
      <c r="T51" s="327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319"/>
      <c r="AG51" s="328"/>
      <c r="AH51" s="328"/>
      <c r="AI51" s="328"/>
      <c r="AJ51" s="328"/>
      <c r="AK51" s="329"/>
      <c r="AL51" s="329"/>
      <c r="AM51" s="329"/>
      <c r="AN51" s="329"/>
      <c r="AO51" s="329"/>
      <c r="AP51" s="329"/>
      <c r="AQ51" s="329"/>
      <c r="AR51" s="329"/>
      <c r="AS51" s="329"/>
      <c r="AT51" s="329"/>
      <c r="AU51" s="329"/>
      <c r="AV51" s="329"/>
      <c r="AW51" s="329"/>
      <c r="AX51" s="329"/>
      <c r="AY51" s="329"/>
      <c r="AZ51" s="329"/>
      <c r="BA51" s="329"/>
      <c r="BB51" s="329"/>
      <c r="BC51" s="329"/>
      <c r="BD51" s="329"/>
      <c r="BE51" s="329"/>
      <c r="BF51" s="329"/>
      <c r="BG51" s="329"/>
      <c r="BH51" s="328"/>
      <c r="BI51" s="328"/>
      <c r="BJ51" s="328"/>
      <c r="BK51" s="328"/>
      <c r="BL51" s="328"/>
      <c r="BM51" s="328"/>
      <c r="BN51" s="319"/>
      <c r="BO51" s="302"/>
      <c r="BP51" s="302"/>
      <c r="BQ51" s="302"/>
      <c r="BR51" s="302"/>
      <c r="BS51" s="165" t="str">
        <f>$L$45</f>
        <v>mm</v>
      </c>
      <c r="BT51" s="448"/>
      <c r="BU51" s="448"/>
      <c r="BV51" s="448"/>
      <c r="BW51" s="448"/>
      <c r="BX51" s="448"/>
      <c r="BY51" s="6">
        <f>IF(BT51&gt;BT52,1,0)+IF(BU51&gt;BU52,1,0)+IF(BV51&gt;BV52,1,0)+IF(BW51&gt;BW52,1,0)+IF(BX51&gt;BX52,1,0)</f>
        <v>0</v>
      </c>
      <c r="BZ51" s="343"/>
      <c r="CA51" s="165" t="str">
        <f>$L$31</f>
        <v>dd</v>
      </c>
      <c r="CB51" s="448"/>
      <c r="CC51" s="448"/>
      <c r="CD51" s="448"/>
      <c r="CE51" s="448"/>
      <c r="CF51" s="448"/>
      <c r="CG51" s="6">
        <f>IF(CB51&gt;CB52,1,0)+IF(CC51&gt;CC52,1,0)+IF(CD51&gt;CD52,1,0)+IF(CE51&gt;CE52,1,0)+IF(CF51&gt;CF52,1,0)</f>
        <v>0</v>
      </c>
      <c r="CH51" s="343"/>
      <c r="CI51" s="165" t="str">
        <f>$L$36</f>
        <v>gg</v>
      </c>
      <c r="CJ51" s="448"/>
      <c r="CK51" s="448"/>
      <c r="CL51" s="448"/>
      <c r="CM51" s="448"/>
      <c r="CN51" s="448"/>
      <c r="CO51" s="6">
        <f>IF(CJ51&gt;CJ52,1,0)+IF(CK51&gt;CK52,1,0)+IF(CL51&gt;CL52,1,0)+IF(CM51&gt;CM52,1,0)+IF(CN51&gt;CN52,1,0)</f>
        <v>0</v>
      </c>
      <c r="CP51" s="350"/>
      <c r="CQ51" s="165" t="str">
        <f>$L$34</f>
        <v>ff</v>
      </c>
      <c r="CR51" s="448"/>
      <c r="CS51" s="448"/>
      <c r="CT51" s="448"/>
      <c r="CU51" s="448"/>
      <c r="CV51" s="448"/>
      <c r="CW51" s="6">
        <f>IF(CR51&gt;CR52,1,0)+IF(CS51&gt;CS52,1,0)+IF(CT51&gt;CT52,1,0)+IF(CU51&gt;CU52,1,0)+IF(CV51&gt;CV52,1,0)</f>
        <v>0</v>
      </c>
      <c r="CX51" s="354"/>
      <c r="CY51" s="205" t="str">
        <f>$L$45</f>
        <v>mm</v>
      </c>
      <c r="CZ51" s="448"/>
      <c r="DA51" s="448"/>
      <c r="DB51" s="448"/>
      <c r="DC51" s="448"/>
      <c r="DD51" s="448"/>
      <c r="DE51" s="6">
        <f>IF(CZ51&gt;CZ52,1,0)+IF(DA51&gt;DA52,1,0)+IF(DB51&gt;DB52,1,0)+IF(DC51&gt;DC52,1,0)+IF(DD51&gt;DD52,1,0)</f>
        <v>0</v>
      </c>
      <c r="DF51" s="319"/>
      <c r="DG51" s="205" t="str">
        <f>$L$34</f>
        <v>ff</v>
      </c>
      <c r="DH51" s="448"/>
      <c r="DI51" s="448"/>
      <c r="DJ51" s="448"/>
      <c r="DK51" s="448"/>
      <c r="DL51" s="448"/>
      <c r="DM51" s="6">
        <f>IF(DH51&gt;DH52,1,0)+IF(DI51&gt;DI52,1,0)+IF(DJ51&gt;DJ52,1,0)+IF(DK51&gt;DK52,1,0)+IF(DL51&gt;DL52,1,0)</f>
        <v>0</v>
      </c>
      <c r="DN51" s="319"/>
      <c r="DO51" s="205" t="str">
        <f>$L$34</f>
        <v>ff</v>
      </c>
      <c r="DP51" s="448"/>
      <c r="DQ51" s="448"/>
      <c r="DR51" s="448"/>
      <c r="DS51" s="448"/>
      <c r="DT51" s="448"/>
      <c r="DU51" s="6">
        <f>IF(DP51&gt;DP52,1,0)+IF(DQ51&gt;DQ52,1,0)+IF(DR51&gt;DR52,1,0)+IF(DS51&gt;DS52,1,0)+IF(DT51&gt;DT52,1,0)</f>
        <v>0</v>
      </c>
      <c r="DV51" s="319"/>
      <c r="DW51" s="319"/>
      <c r="DX51" s="319"/>
      <c r="DY51" s="319"/>
      <c r="DZ51" s="319"/>
      <c r="EA51" s="319"/>
      <c r="EB51" s="319"/>
      <c r="EC51" s="319"/>
      <c r="ED51" s="320"/>
    </row>
    <row r="52" spans="1:164" s="115" customFormat="1" ht="34.950000000000003" customHeight="1" thickBot="1" x14ac:dyDescent="0.3">
      <c r="A52" s="301"/>
      <c r="B52" s="302"/>
      <c r="C52" s="302"/>
      <c r="D52" s="302"/>
      <c r="E52" s="302"/>
      <c r="F52" s="302"/>
      <c r="G52" s="302"/>
      <c r="H52" s="302"/>
      <c r="I52" s="302"/>
      <c r="J52" s="302"/>
      <c r="K52" s="237"/>
      <c r="L52" s="326"/>
      <c r="M52" s="327"/>
      <c r="N52" s="327"/>
      <c r="O52" s="327"/>
      <c r="P52" s="327"/>
      <c r="Q52" s="327"/>
      <c r="R52" s="327"/>
      <c r="S52" s="327"/>
      <c r="T52" s="327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28"/>
      <c r="AH52" s="328"/>
      <c r="AI52" s="328"/>
      <c r="AJ52" s="328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8"/>
      <c r="BI52" s="328"/>
      <c r="BJ52" s="328"/>
      <c r="BK52" s="328"/>
      <c r="BL52" s="328"/>
      <c r="BM52" s="328"/>
      <c r="BN52" s="319"/>
      <c r="BO52" s="302"/>
      <c r="BP52" s="302"/>
      <c r="BQ52" s="302"/>
      <c r="BR52" s="302"/>
      <c r="BS52" s="166" t="str">
        <f>$L$49</f>
        <v>pp</v>
      </c>
      <c r="BT52" s="449"/>
      <c r="BU52" s="449"/>
      <c r="BV52" s="449"/>
      <c r="BW52" s="449"/>
      <c r="BX52" s="449"/>
      <c r="BY52" s="238">
        <f>IF(BT52&gt;BT51,1,0)+IF(BU52&gt;BU51,1,0)+IF(BV52&gt;BV51,1,0)+IF(BW52&gt;BW51,1,0)+IF(BX52&gt;BX51,1,0)</f>
        <v>0</v>
      </c>
      <c r="BZ52" s="343"/>
      <c r="CA52" s="222" t="str">
        <f>$L$43</f>
        <v>ll</v>
      </c>
      <c r="CB52" s="449"/>
      <c r="CC52" s="449"/>
      <c r="CD52" s="449"/>
      <c r="CE52" s="449"/>
      <c r="CF52" s="449"/>
      <c r="CG52" s="238">
        <f>IF(CB52&gt;CB51,1,0)+IF(CC52&gt;CC51,1,0)+IF(CD52&gt;CD51,1,0)+IF(CE52&gt;CE51,1,0)+IF(CF52&gt;CF51,1,0)</f>
        <v>0</v>
      </c>
      <c r="CH52" s="348"/>
      <c r="CI52" s="166" t="str">
        <f>$L$42</f>
        <v>kk</v>
      </c>
      <c r="CJ52" s="449"/>
      <c r="CK52" s="449"/>
      <c r="CL52" s="449"/>
      <c r="CM52" s="449"/>
      <c r="CN52" s="449"/>
      <c r="CO52" s="238">
        <f>IF(CJ52&gt;CJ51,1,0)+IF(CK52&gt;CK51,1,0)+IF(CL52&gt;CL51,1,0)+IF(CM52&gt;CM51,1,0)+IF(CN52&gt;CN51,1,0)</f>
        <v>0</v>
      </c>
      <c r="CP52" s="350"/>
      <c r="CQ52" s="166" t="str">
        <f>$L$40</f>
        <v>jj</v>
      </c>
      <c r="CR52" s="449"/>
      <c r="CS52" s="449"/>
      <c r="CT52" s="449"/>
      <c r="CU52" s="449"/>
      <c r="CV52" s="449"/>
      <c r="CW52" s="238">
        <f>IF(CR52&gt;CR51,1,0)+IF(CS52&gt;CS51,1,0)+IF(CT52&gt;CT51,1,0)+IF(CU52&gt;CU51,1,0)+IF(CV52&gt;CV51,1,0)</f>
        <v>0</v>
      </c>
      <c r="CX52" s="354"/>
      <c r="CY52" s="216" t="str">
        <f>$L$48</f>
        <v>oo</v>
      </c>
      <c r="CZ52" s="449"/>
      <c r="DA52" s="449"/>
      <c r="DB52" s="449"/>
      <c r="DC52" s="449"/>
      <c r="DD52" s="449"/>
      <c r="DE52" s="238">
        <f>IF(CZ52&gt;CZ51,1,0)+IF(DA52&gt;DA51,1,0)+IF(DB52&gt;DB51,1,0)+IF(DC52&gt;DC51,1,0)+IF(DD52&gt;DD51,1,0)</f>
        <v>0</v>
      </c>
      <c r="DF52" s="319"/>
      <c r="DG52" s="216" t="str">
        <f>$L$48</f>
        <v>oo</v>
      </c>
      <c r="DH52" s="449"/>
      <c r="DI52" s="449"/>
      <c r="DJ52" s="449"/>
      <c r="DK52" s="449"/>
      <c r="DL52" s="449"/>
      <c r="DM52" s="238">
        <f>IF(DH52&gt;DH51,1,0)+IF(DI52&gt;DI51,1,0)+IF(DJ52&gt;DJ51,1,0)+IF(DK52&gt;DK51,1,0)+IF(DL52&gt;DL51,1,0)</f>
        <v>0</v>
      </c>
      <c r="DN52" s="319"/>
      <c r="DO52" s="216" t="str">
        <f>$L$45</f>
        <v>mm</v>
      </c>
      <c r="DP52" s="449"/>
      <c r="DQ52" s="449"/>
      <c r="DR52" s="449"/>
      <c r="DS52" s="449"/>
      <c r="DT52" s="449"/>
      <c r="DU52" s="238">
        <f>IF(DP52&gt;DP51,1,0)+IF(DQ52&gt;DQ51,1,0)+IF(DR52&gt;DR51,1,0)+IF(DS52&gt;DS51,1,0)+IF(DT52&gt;DT51,1,0)</f>
        <v>0</v>
      </c>
      <c r="DV52" s="319"/>
      <c r="DW52" s="319"/>
      <c r="DX52" s="319"/>
      <c r="DY52" s="319"/>
      <c r="DZ52" s="319"/>
      <c r="EA52" s="319"/>
      <c r="EB52" s="319"/>
      <c r="EC52" s="319"/>
      <c r="ED52" s="320"/>
    </row>
    <row r="53" spans="1:164" s="115" customFormat="1" ht="34.950000000000003" customHeight="1" x14ac:dyDescent="0.4">
      <c r="A53" s="301"/>
      <c r="B53" s="302"/>
      <c r="C53" s="302"/>
      <c r="D53" s="302"/>
      <c r="E53" s="302"/>
      <c r="F53" s="302"/>
      <c r="G53" s="302"/>
      <c r="H53" s="302"/>
      <c r="I53" s="302"/>
      <c r="J53" s="302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319"/>
      <c r="Y53" s="319"/>
      <c r="Z53" s="319"/>
      <c r="AA53" s="319"/>
      <c r="AB53" s="319"/>
      <c r="AC53" s="319"/>
      <c r="AD53" s="319"/>
      <c r="AE53" s="319"/>
      <c r="AF53" s="319"/>
      <c r="AG53" s="328"/>
      <c r="AH53" s="328"/>
      <c r="AI53" s="328"/>
      <c r="AJ53" s="330"/>
      <c r="AK53" s="330"/>
      <c r="AL53" s="330"/>
      <c r="AM53" s="330"/>
      <c r="AN53" s="330"/>
      <c r="AO53" s="330"/>
      <c r="AP53" s="608"/>
      <c r="AQ53" s="609"/>
      <c r="AR53" s="610"/>
      <c r="AS53" s="237"/>
      <c r="AT53" s="237"/>
      <c r="AU53" s="237"/>
      <c r="AV53" s="237"/>
      <c r="AW53" s="237"/>
      <c r="AX53" s="237"/>
      <c r="AY53" s="237"/>
      <c r="AZ53" s="237"/>
      <c r="BA53" s="237"/>
      <c r="BB53" s="237"/>
      <c r="BC53" s="237"/>
      <c r="BD53" s="237"/>
      <c r="BE53" s="330"/>
      <c r="BF53" s="330"/>
      <c r="BG53" s="330"/>
      <c r="BH53" s="328"/>
      <c r="BI53" s="328"/>
      <c r="BJ53" s="328"/>
      <c r="BK53" s="328"/>
      <c r="BL53" s="328"/>
      <c r="BM53" s="328"/>
      <c r="BN53" s="319"/>
      <c r="BO53" s="302"/>
      <c r="BP53" s="302"/>
      <c r="BQ53" s="302"/>
      <c r="BR53" s="302"/>
      <c r="BS53" s="318"/>
      <c r="BT53" s="455"/>
      <c r="BU53" s="455"/>
      <c r="BV53" s="455"/>
      <c r="BW53" s="455"/>
      <c r="BX53" s="455"/>
      <c r="BY53" s="318"/>
      <c r="BZ53" s="343"/>
      <c r="CA53" s="343"/>
      <c r="CB53" s="452"/>
      <c r="CC53" s="452"/>
      <c r="CD53" s="452"/>
      <c r="CE53" s="452"/>
      <c r="CF53" s="452"/>
      <c r="CG53" s="343"/>
      <c r="CH53" s="343"/>
      <c r="CI53" s="343"/>
      <c r="CJ53" s="452"/>
      <c r="CK53" s="452"/>
      <c r="CL53" s="452"/>
      <c r="CM53" s="452"/>
      <c r="CN53" s="452"/>
      <c r="CO53" s="343"/>
      <c r="CP53" s="343"/>
      <c r="CQ53" s="343"/>
      <c r="CR53" s="452"/>
      <c r="CS53" s="452"/>
      <c r="CT53" s="452"/>
      <c r="CU53" s="452"/>
      <c r="CV53" s="452"/>
      <c r="CW53" s="343"/>
      <c r="CX53" s="343"/>
      <c r="CY53" s="343"/>
      <c r="CZ53" s="452"/>
      <c r="DA53" s="452"/>
      <c r="DB53" s="452"/>
      <c r="DC53" s="452"/>
      <c r="DD53" s="452"/>
      <c r="DE53" s="319"/>
      <c r="DF53" s="319"/>
      <c r="DG53" s="343"/>
      <c r="DH53" s="452"/>
      <c r="DI53" s="452"/>
      <c r="DJ53" s="452"/>
      <c r="DK53" s="452"/>
      <c r="DL53" s="452"/>
      <c r="DM53" s="319"/>
      <c r="DN53" s="319"/>
      <c r="DO53" s="343"/>
      <c r="DP53" s="452"/>
      <c r="DQ53" s="452"/>
      <c r="DR53" s="452"/>
      <c r="DS53" s="452"/>
      <c r="DT53" s="452"/>
      <c r="DU53" s="319"/>
      <c r="DV53" s="319"/>
      <c r="DW53" s="319"/>
      <c r="DX53" s="319"/>
      <c r="DY53" s="319"/>
      <c r="DZ53" s="319"/>
      <c r="EA53" s="319"/>
      <c r="EB53" s="319"/>
      <c r="EC53" s="319"/>
      <c r="ED53" s="320"/>
      <c r="EE53" s="237"/>
      <c r="EF53" s="237"/>
      <c r="EG53" s="237"/>
      <c r="EH53" s="237"/>
      <c r="EI53" s="237"/>
      <c r="EJ53" s="237"/>
      <c r="EK53" s="237"/>
      <c r="EL53" s="237"/>
      <c r="EM53" s="237"/>
      <c r="EN53" s="237"/>
      <c r="EO53" s="237"/>
      <c r="EP53" s="237"/>
      <c r="EQ53" s="237"/>
      <c r="ER53" s="237"/>
      <c r="ES53" s="237"/>
      <c r="ET53" s="237"/>
      <c r="EU53" s="237"/>
      <c r="EV53" s="237"/>
      <c r="EW53" s="237"/>
      <c r="EX53" s="237"/>
      <c r="EY53" s="237"/>
      <c r="EZ53" s="237"/>
      <c r="FA53" s="237"/>
      <c r="FB53" s="237"/>
      <c r="FC53" s="237"/>
      <c r="FD53" s="237"/>
      <c r="FE53" s="237"/>
      <c r="FF53" s="237"/>
      <c r="FG53" s="237"/>
      <c r="FH53" s="237"/>
    </row>
    <row r="54" spans="1:164" s="115" customFormat="1" ht="34.950000000000003" customHeight="1" x14ac:dyDescent="0.4">
      <c r="A54" s="301"/>
      <c r="B54" s="302"/>
      <c r="C54" s="302"/>
      <c r="D54" s="302"/>
      <c r="E54" s="302"/>
      <c r="F54" s="302"/>
      <c r="G54" s="302"/>
      <c r="H54" s="302"/>
      <c r="I54" s="302"/>
      <c r="J54" s="302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319"/>
      <c r="Y54" s="319"/>
      <c r="Z54" s="319"/>
      <c r="AA54" s="319"/>
      <c r="AB54" s="319"/>
      <c r="AC54" s="319"/>
      <c r="AD54" s="319"/>
      <c r="AE54" s="319"/>
      <c r="AF54" s="319"/>
      <c r="AG54" s="328"/>
      <c r="AH54" s="328"/>
      <c r="AI54" s="328"/>
      <c r="AJ54" s="330"/>
      <c r="AK54" s="330"/>
      <c r="AL54" s="330"/>
      <c r="AM54" s="330"/>
      <c r="AN54" s="330"/>
      <c r="AO54" s="330"/>
      <c r="AP54" s="331"/>
      <c r="AQ54" s="332"/>
      <c r="AR54" s="329"/>
      <c r="AS54" s="237"/>
      <c r="AT54" s="237"/>
      <c r="AU54" s="237"/>
      <c r="AV54" s="237"/>
      <c r="AW54" s="237"/>
      <c r="AX54" s="237"/>
      <c r="AY54" s="237"/>
      <c r="AZ54" s="237"/>
      <c r="BA54" s="237"/>
      <c r="BB54" s="237"/>
      <c r="BC54" s="237"/>
      <c r="BD54" s="237"/>
      <c r="BE54" s="330"/>
      <c r="BF54" s="330"/>
      <c r="BG54" s="330"/>
      <c r="BH54" s="328"/>
      <c r="BI54" s="328"/>
      <c r="BJ54" s="328"/>
      <c r="BK54" s="328"/>
      <c r="BL54" s="328"/>
      <c r="BM54" s="328"/>
      <c r="BN54" s="319"/>
      <c r="BO54" s="302"/>
      <c r="BP54" s="302"/>
      <c r="BQ54" s="302"/>
      <c r="BR54" s="302"/>
      <c r="BS54" s="165" t="str">
        <f>$L$46</f>
        <v>nn</v>
      </c>
      <c r="BT54" s="448"/>
      <c r="BU54" s="448"/>
      <c r="BV54" s="448"/>
      <c r="BW54" s="448"/>
      <c r="BX54" s="448"/>
      <c r="BY54" s="6">
        <f>IF(BT54&gt;BT55,1,0)+IF(BU54&gt;BU55,1,0)+IF(BV54&gt;BV55,1,0)+IF(BW54&gt;BW55,1,0)+IF(BX54&gt;BX55,1,0)</f>
        <v>0</v>
      </c>
      <c r="BZ54" s="343"/>
      <c r="CA54" s="165" t="str">
        <f>$L$33</f>
        <v>ee</v>
      </c>
      <c r="CB54" s="448"/>
      <c r="CC54" s="448"/>
      <c r="CD54" s="448"/>
      <c r="CE54" s="448"/>
      <c r="CF54" s="448"/>
      <c r="CG54" s="6">
        <f>IF(CB54&gt;CB55,1,0)+IF(CC54&gt;CC55,1,0)+IF(CD54&gt;CD55,1,0)+IF(CE54&gt;CE55,1,0)+IF(CF54&gt;CF55,1,0)</f>
        <v>0</v>
      </c>
      <c r="CH54" s="343"/>
      <c r="CI54" s="165" t="str">
        <f>$L$37</f>
        <v>hh</v>
      </c>
      <c r="CJ54" s="448"/>
      <c r="CK54" s="448"/>
      <c r="CL54" s="448"/>
      <c r="CM54" s="448"/>
      <c r="CN54" s="448"/>
      <c r="CO54" s="6">
        <f>IF(CJ54&gt;CJ55,1,0)+IF(CK54&gt;CK55,1,0)+IF(CL54&gt;CL55,1,0)+IF(CM54&gt;CM55,1,0)+IF(CN54&gt;CN55,1,0)</f>
        <v>0</v>
      </c>
      <c r="CP54" s="350"/>
      <c r="CQ54" s="165" t="str">
        <f>$L$39</f>
        <v>ii</v>
      </c>
      <c r="CR54" s="448"/>
      <c r="CS54" s="448"/>
      <c r="CT54" s="448"/>
      <c r="CU54" s="448"/>
      <c r="CV54" s="448"/>
      <c r="CW54" s="6">
        <f>IF(CR54&gt;CR55,1,0)+IF(CS54&gt;CS55,1,0)+IF(CT54&gt;CT55,1,0)+IF(CU54&gt;CU55,1,0)+IF(CV54&gt;CV55,1,0)</f>
        <v>0</v>
      </c>
      <c r="CX54" s="354"/>
      <c r="CY54" s="205" t="str">
        <f>$L$42</f>
        <v>kk</v>
      </c>
      <c r="CZ54" s="448"/>
      <c r="DA54" s="448"/>
      <c r="DB54" s="448"/>
      <c r="DC54" s="448"/>
      <c r="DD54" s="448"/>
      <c r="DE54" s="6">
        <f>IF(CZ54&gt;CZ55,1,0)+IF(DA54&gt;DA55,1,0)+IF(DB54&gt;DB55,1,0)+IF(DC54&gt;DC55,1,0)+IF(DD54&gt;DD55,1,0)</f>
        <v>0</v>
      </c>
      <c r="DF54" s="319"/>
      <c r="DG54" s="205" t="str">
        <f>$L$28</f>
        <v>bb</v>
      </c>
      <c r="DH54" s="448"/>
      <c r="DI54" s="448"/>
      <c r="DJ54" s="448"/>
      <c r="DK54" s="448"/>
      <c r="DL54" s="448"/>
      <c r="DM54" s="6">
        <f>IF(DH54&gt;DH55,1,0)+IF(DI54&gt;DI55,1,0)+IF(DJ54&gt;DJ55,1,0)+IF(DK54&gt;DK55,1,0)+IF(DL54&gt;DL55,1,0)</f>
        <v>0</v>
      </c>
      <c r="DN54" s="319"/>
      <c r="DO54" s="205" t="str">
        <f>$L$36</f>
        <v>gg</v>
      </c>
      <c r="DP54" s="448"/>
      <c r="DQ54" s="448"/>
      <c r="DR54" s="448"/>
      <c r="DS54" s="448"/>
      <c r="DT54" s="448"/>
      <c r="DU54" s="6">
        <f>IF(DP54&gt;DP55,1,0)+IF(DQ54&gt;DQ55,1,0)+IF(DR54&gt;DR55,1,0)+IF(DS54&gt;DS55,1,0)+IF(DT54&gt;DT55,1,0)</f>
        <v>0</v>
      </c>
      <c r="DV54" s="319"/>
      <c r="DW54" s="319"/>
      <c r="DX54" s="319"/>
      <c r="DY54" s="319"/>
      <c r="DZ54" s="319"/>
      <c r="EA54" s="319"/>
      <c r="EB54" s="319"/>
      <c r="EC54" s="319"/>
      <c r="ED54" s="320"/>
    </row>
    <row r="55" spans="1:164" s="115" customFormat="1" ht="34.950000000000003" customHeight="1" thickBot="1" x14ac:dyDescent="0.3">
      <c r="A55" s="301"/>
      <c r="B55" s="302"/>
      <c r="C55" s="302"/>
      <c r="D55" s="302"/>
      <c r="E55" s="302"/>
      <c r="F55" s="302"/>
      <c r="G55" s="302"/>
      <c r="H55" s="302"/>
      <c r="I55" s="302"/>
      <c r="J55" s="302"/>
      <c r="K55" s="237"/>
      <c r="L55" s="237" t="s">
        <v>98</v>
      </c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319"/>
      <c r="Y55" s="319"/>
      <c r="Z55" s="319"/>
      <c r="AA55" s="319"/>
      <c r="AB55" s="319"/>
      <c r="AC55" s="319"/>
      <c r="AD55" s="319"/>
      <c r="AE55" s="319"/>
      <c r="AF55" s="319"/>
      <c r="AG55" s="328"/>
      <c r="AH55" s="328"/>
      <c r="AI55" s="328"/>
      <c r="AJ55" s="328"/>
      <c r="AK55" s="329"/>
      <c r="AL55" s="329"/>
      <c r="AM55" s="329"/>
      <c r="AN55" s="329"/>
      <c r="AO55" s="329"/>
      <c r="AP55" s="237"/>
      <c r="AQ55" s="237"/>
      <c r="AR55" s="237"/>
      <c r="AS55" s="237"/>
      <c r="AT55" s="237"/>
      <c r="AU55" s="237"/>
      <c r="AV55" s="237"/>
      <c r="AW55" s="237"/>
      <c r="AX55" s="237"/>
      <c r="AY55" s="237"/>
      <c r="AZ55" s="237"/>
      <c r="BA55" s="237"/>
      <c r="BB55" s="237"/>
      <c r="BC55" s="237"/>
      <c r="BD55" s="237"/>
      <c r="BE55" s="329"/>
      <c r="BF55" s="329"/>
      <c r="BG55" s="329"/>
      <c r="BH55" s="328"/>
      <c r="BI55" s="328"/>
      <c r="BJ55" s="328"/>
      <c r="BK55" s="328"/>
      <c r="BL55" s="328"/>
      <c r="BM55" s="328"/>
      <c r="BN55" s="319"/>
      <c r="BO55" s="302"/>
      <c r="BP55" s="302"/>
      <c r="BQ55" s="302"/>
      <c r="BR55" s="302"/>
      <c r="BS55" s="166" t="str">
        <f>$L$48</f>
        <v>oo</v>
      </c>
      <c r="BT55" s="449"/>
      <c r="BU55" s="449"/>
      <c r="BV55" s="449"/>
      <c r="BW55" s="449"/>
      <c r="BX55" s="449"/>
      <c r="BY55" s="238">
        <f>IF(BT55&gt;BT54,1,0)+IF(BU55&gt;BU54,1,0)+IF(BV55&gt;BV54,1,0)+IF(BW55&gt;BW54,1,0)+IF(BX55&gt;BX54,1,0)</f>
        <v>0</v>
      </c>
      <c r="BZ55" s="343"/>
      <c r="CA55" s="243" t="str">
        <f>$L$42</f>
        <v>kk</v>
      </c>
      <c r="CB55" s="456"/>
      <c r="CC55" s="449"/>
      <c r="CD55" s="457"/>
      <c r="CE55" s="449"/>
      <c r="CF55" s="449"/>
      <c r="CG55" s="238">
        <f>IF(CB55&gt;CB54,1,0)+IF(CC55&gt;CC54,1,0)+IF(CD55&gt;CD54,1,0)+IF(CE55&gt;CE54,1,0)+IF(CF55&gt;CF54,1,0)</f>
        <v>0</v>
      </c>
      <c r="CH55" s="348"/>
      <c r="CI55" s="166" t="str">
        <f>$L$49</f>
        <v>pp</v>
      </c>
      <c r="CJ55" s="449"/>
      <c r="CK55" s="449"/>
      <c r="CL55" s="449"/>
      <c r="CM55" s="449"/>
      <c r="CN55" s="449"/>
      <c r="CO55" s="238">
        <f>IF(CJ55&gt;CJ54,1,0)+IF(CK55&gt;CK54,1,0)+IF(CL55&gt;CL54,1,0)+IF(CM55&gt;CM54,1,0)+IF(CN55&gt;CN54,1,0)</f>
        <v>0</v>
      </c>
      <c r="CP55" s="350"/>
      <c r="CQ55" s="166" t="str">
        <f>$L$46</f>
        <v>nn</v>
      </c>
      <c r="CR55" s="449"/>
      <c r="CS55" s="449"/>
      <c r="CT55" s="449"/>
      <c r="CU55" s="449"/>
      <c r="CV55" s="449"/>
      <c r="CW55" s="238">
        <f>IF(CR55&gt;CR54,1,0)+IF(CS55&gt;CS54,1,0)+IF(CT55&gt;CT54,1,0)+IF(CU55&gt;CU54,1,0)+IF(CV55&gt;CV54,1,0)</f>
        <v>0</v>
      </c>
      <c r="CX55" s="354"/>
      <c r="CY55" s="216" t="str">
        <f>$L$46</f>
        <v>nn</v>
      </c>
      <c r="CZ55" s="449"/>
      <c r="DA55" s="449"/>
      <c r="DB55" s="449"/>
      <c r="DC55" s="449"/>
      <c r="DD55" s="449"/>
      <c r="DE55" s="238">
        <f>IF(CZ55&gt;CZ54,1,0)+IF(DA55&gt;DA54,1,0)+IF(DB55&gt;DB54,1,0)+IF(DC55&gt;DC54,1,0)+IF(DD55&gt;DD54,1,0)</f>
        <v>0</v>
      </c>
      <c r="DF55" s="319"/>
      <c r="DG55" s="216" t="str">
        <f>$L$37</f>
        <v>hh</v>
      </c>
      <c r="DH55" s="449"/>
      <c r="DI55" s="449"/>
      <c r="DJ55" s="449"/>
      <c r="DK55" s="449"/>
      <c r="DL55" s="449"/>
      <c r="DM55" s="238">
        <f>IF(DH55&gt;DH54,1,0)+IF(DI55&gt;DI54,1,0)+IF(DJ55&gt;DJ54,1,0)+IF(DK55&gt;DK54,1,0)+IF(DL55&gt;DL54,1,0)</f>
        <v>0</v>
      </c>
      <c r="DN55" s="319"/>
      <c r="DO55" s="216" t="str">
        <f>$L$43</f>
        <v>ll</v>
      </c>
      <c r="DP55" s="449"/>
      <c r="DQ55" s="449"/>
      <c r="DR55" s="449"/>
      <c r="DS55" s="449"/>
      <c r="DT55" s="449"/>
      <c r="DU55" s="238">
        <f>IF(DP55&gt;DP54,1,0)+IF(DQ55&gt;DQ54,1,0)+IF(DR55&gt;DR54,1,0)+IF(DS55&gt;DS54,1,0)+IF(DT55&gt;DT54,1,0)</f>
        <v>0</v>
      </c>
      <c r="DV55" s="319"/>
      <c r="DW55" s="319"/>
      <c r="DX55" s="319"/>
      <c r="DY55" s="319"/>
      <c r="DZ55" s="319"/>
      <c r="EA55" s="319"/>
      <c r="EB55" s="319"/>
      <c r="EC55" s="319"/>
      <c r="ED55" s="320"/>
    </row>
    <row r="56" spans="1:164" ht="34.950000000000003" customHeight="1" thickBot="1" x14ac:dyDescent="0.35">
      <c r="A56" s="304"/>
      <c r="B56" s="235"/>
      <c r="C56" s="235"/>
      <c r="D56" s="235"/>
      <c r="E56" s="235"/>
      <c r="F56" s="235"/>
      <c r="G56" s="235"/>
      <c r="H56" s="235"/>
      <c r="I56" s="235"/>
      <c r="J56" s="235"/>
      <c r="K56" s="577"/>
      <c r="L56" s="577"/>
      <c r="M56" s="577"/>
      <c r="N56" s="577"/>
      <c r="O56" s="577"/>
      <c r="P56" s="333"/>
      <c r="Q56" s="333"/>
      <c r="R56" s="324"/>
      <c r="S56" s="324"/>
      <c r="T56" s="324"/>
      <c r="U56" s="324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324"/>
      <c r="AI56" s="334"/>
      <c r="AJ56" s="334"/>
      <c r="AK56" s="334"/>
      <c r="AL56" s="334"/>
      <c r="AM56" s="334"/>
      <c r="AN56" s="334"/>
      <c r="AO56" s="334"/>
      <c r="AP56" s="334"/>
      <c r="AQ56" s="334"/>
      <c r="AR56" s="334"/>
      <c r="AS56" s="334"/>
      <c r="AT56" s="334"/>
      <c r="AU56" s="334"/>
      <c r="AV56" s="334"/>
      <c r="AW56" s="334"/>
      <c r="AX56" s="334"/>
      <c r="AY56" s="334"/>
      <c r="AZ56" s="334"/>
      <c r="BA56" s="334"/>
      <c r="BB56" s="334"/>
      <c r="BC56" s="334"/>
      <c r="BD56" s="334"/>
      <c r="BE56" s="334"/>
      <c r="BF56" s="334"/>
      <c r="BG56" s="334"/>
      <c r="BH56" s="334"/>
      <c r="BI56" s="334"/>
      <c r="BJ56" s="334"/>
      <c r="BK56" s="334"/>
      <c r="BL56" s="334"/>
      <c r="BM56" s="335"/>
      <c r="BN56" s="336"/>
      <c r="BO56" s="336"/>
      <c r="BP56" s="336"/>
      <c r="BQ56" s="336"/>
      <c r="BR56" s="324"/>
      <c r="BS56" s="347"/>
      <c r="BT56" s="347"/>
      <c r="BU56" s="347"/>
      <c r="BV56" s="347"/>
      <c r="BW56" s="347"/>
      <c r="BX56" s="347"/>
      <c r="BY56" s="347"/>
      <c r="BZ56" s="347"/>
      <c r="CA56" s="362"/>
      <c r="CB56" s="347"/>
      <c r="CC56" s="347"/>
      <c r="CD56" s="347"/>
      <c r="CE56" s="347"/>
      <c r="CF56" s="347"/>
      <c r="CG56" s="347"/>
      <c r="CH56" s="347"/>
      <c r="CI56" s="516"/>
      <c r="CJ56" s="516"/>
      <c r="CK56" s="516"/>
      <c r="CL56" s="516"/>
      <c r="CM56" s="516"/>
      <c r="CN56" s="516"/>
      <c r="CO56" s="517"/>
      <c r="CP56" s="517"/>
      <c r="CQ56" s="517"/>
      <c r="CR56" s="517"/>
      <c r="CS56" s="517"/>
      <c r="CT56" s="517"/>
      <c r="CU56" s="517"/>
      <c r="CV56" s="517"/>
      <c r="CW56" s="517"/>
      <c r="CX56" s="517"/>
      <c r="CY56" s="517"/>
      <c r="CZ56" s="517"/>
      <c r="DA56" s="517"/>
      <c r="DB56" s="517"/>
      <c r="DC56" s="517"/>
      <c r="DD56" s="517"/>
      <c r="DE56" s="517"/>
      <c r="DF56" s="355"/>
      <c r="DG56" s="355"/>
      <c r="DH56" s="355"/>
      <c r="DI56" s="355"/>
      <c r="DJ56" s="355"/>
      <c r="DK56" s="355"/>
      <c r="DL56" s="355"/>
      <c r="DM56" s="355"/>
      <c r="DN56" s="355"/>
      <c r="DO56" s="355"/>
      <c r="DP56" s="355"/>
      <c r="DQ56" s="355"/>
      <c r="DR56" s="355"/>
      <c r="DS56" s="355"/>
      <c r="DT56" s="355"/>
      <c r="DU56" s="355"/>
      <c r="DV56" s="355"/>
      <c r="DW56" s="355"/>
      <c r="DX56" s="355"/>
      <c r="DY56" s="355"/>
      <c r="DZ56" s="355"/>
      <c r="EA56" s="355"/>
      <c r="EB56" s="355"/>
      <c r="EC56" s="355"/>
      <c r="ED56" s="359"/>
    </row>
  </sheetData>
  <mergeCells count="170">
    <mergeCell ref="CC6:CC7"/>
    <mergeCell ref="CD6:CD7"/>
    <mergeCell ref="EA6:EA7"/>
    <mergeCell ref="DI6:DI7"/>
    <mergeCell ref="DJ6:DJ7"/>
    <mergeCell ref="CK6:CK7"/>
    <mergeCell ref="CL6:CL7"/>
    <mergeCell ref="CN6:CN7"/>
    <mergeCell ref="CR6:CR7"/>
    <mergeCell ref="CM6:CM7"/>
    <mergeCell ref="CT6:CT7"/>
    <mergeCell ref="EC6:EC7"/>
    <mergeCell ref="AS6:AU8"/>
    <mergeCell ref="BB6:BD8"/>
    <mergeCell ref="CG6:CG7"/>
    <mergeCell ref="BN8:BP8"/>
    <mergeCell ref="DE6:DE7"/>
    <mergeCell ref="DM6:DM7"/>
    <mergeCell ref="BH8:BJ8"/>
    <mergeCell ref="BE6:BG8"/>
    <mergeCell ref="CJ6:CJ7"/>
    <mergeCell ref="L39:W39"/>
    <mergeCell ref="AS49:BD49"/>
    <mergeCell ref="AS45:BD45"/>
    <mergeCell ref="AP43:AR43"/>
    <mergeCell ref="AP45:AR45"/>
    <mergeCell ref="AS43:BD43"/>
    <mergeCell ref="AS42:BD42"/>
    <mergeCell ref="AS48:BD48"/>
    <mergeCell ref="AJ47:BG47"/>
    <mergeCell ref="AS46:BD46"/>
    <mergeCell ref="AP46:AR46"/>
    <mergeCell ref="AP48:AR48"/>
    <mergeCell ref="L45:W45"/>
    <mergeCell ref="L40:W40"/>
    <mergeCell ref="L41:T41"/>
    <mergeCell ref="AP49:AR49"/>
    <mergeCell ref="AP42:AR42"/>
    <mergeCell ref="AP36:AR36"/>
    <mergeCell ref="AP37:AR37"/>
    <mergeCell ref="AP39:AR39"/>
    <mergeCell ref="AP40:AR40"/>
    <mergeCell ref="L46:W46"/>
    <mergeCell ref="L43:W43"/>
    <mergeCell ref="L2:BR2"/>
    <mergeCell ref="L6:N8"/>
    <mergeCell ref="O6:Q8"/>
    <mergeCell ref="R6:T8"/>
    <mergeCell ref="X6:Z8"/>
    <mergeCell ref="AA6:AC8"/>
    <mergeCell ref="AD6:AF8"/>
    <mergeCell ref="AG6:AI8"/>
    <mergeCell ref="BK8:BM8"/>
    <mergeCell ref="BT6:BT7"/>
    <mergeCell ref="BU6:BU7"/>
    <mergeCell ref="BX6:BX7"/>
    <mergeCell ref="BV6:BV7"/>
    <mergeCell ref="BW6:BW7"/>
    <mergeCell ref="AS26:BD26"/>
    <mergeCell ref="AS30:BD30"/>
    <mergeCell ref="AS31:BD31"/>
    <mergeCell ref="AS28:BD28"/>
    <mergeCell ref="AS27:BD27"/>
    <mergeCell ref="AV6:AX8"/>
    <mergeCell ref="AY6:BA8"/>
    <mergeCell ref="CI56:DE56"/>
    <mergeCell ref="CW6:CW7"/>
    <mergeCell ref="AP34:AR34"/>
    <mergeCell ref="AP28:AR28"/>
    <mergeCell ref="AS34:BD34"/>
    <mergeCell ref="AS36:BD36"/>
    <mergeCell ref="AS37:BD37"/>
    <mergeCell ref="AS39:BD39"/>
    <mergeCell ref="AS40:BD40"/>
    <mergeCell ref="AP53:AR53"/>
    <mergeCell ref="AP30:AR30"/>
    <mergeCell ref="AP31:AR31"/>
    <mergeCell ref="L30:W30"/>
    <mergeCell ref="U6:W8"/>
    <mergeCell ref="L26:W26"/>
    <mergeCell ref="L27:W27"/>
    <mergeCell ref="AJ6:AL8"/>
    <mergeCell ref="AM6:AO8"/>
    <mergeCell ref="L35:T35"/>
    <mergeCell ref="L36:W36"/>
    <mergeCell ref="L33:W33"/>
    <mergeCell ref="L34:W34"/>
    <mergeCell ref="L31:W31"/>
    <mergeCell ref="AP33:AR33"/>
    <mergeCell ref="AJ32:BG32"/>
    <mergeCell ref="L32:T32"/>
    <mergeCell ref="AS33:BD33"/>
    <mergeCell ref="K56:O56"/>
    <mergeCell ref="L44:T44"/>
    <mergeCell ref="L42:W42"/>
    <mergeCell ref="AP6:AR8"/>
    <mergeCell ref="L50:T50"/>
    <mergeCell ref="L48:W48"/>
    <mergeCell ref="L49:W49"/>
    <mergeCell ref="L28:W28"/>
    <mergeCell ref="L38:T38"/>
    <mergeCell ref="L37:W37"/>
    <mergeCell ref="DR31:DR32"/>
    <mergeCell ref="DB31:DB32"/>
    <mergeCell ref="DI31:DI32"/>
    <mergeCell ref="DJ31:DJ32"/>
    <mergeCell ref="DC6:DC7"/>
    <mergeCell ref="DK31:DK32"/>
    <mergeCell ref="DL31:DL32"/>
    <mergeCell ref="DK6:DK7"/>
    <mergeCell ref="DR6:DR7"/>
    <mergeCell ref="DL6:DL7"/>
    <mergeCell ref="EB6:EB7"/>
    <mergeCell ref="DP6:DP7"/>
    <mergeCell ref="DS6:DS7"/>
    <mergeCell ref="DT6:DT7"/>
    <mergeCell ref="DU6:DU7"/>
    <mergeCell ref="DY6:DY7"/>
    <mergeCell ref="DZ6:DZ7"/>
    <mergeCell ref="DQ6:DQ7"/>
    <mergeCell ref="DX6:DX7"/>
    <mergeCell ref="CZ6:CZ7"/>
    <mergeCell ref="CO31:CO32"/>
    <mergeCell ref="DA6:DA7"/>
    <mergeCell ref="DB6:DB7"/>
    <mergeCell ref="DD6:DD7"/>
    <mergeCell ref="DH6:DH7"/>
    <mergeCell ref="DC31:DC32"/>
    <mergeCell ref="CU6:CU7"/>
    <mergeCell ref="CO6:CO7"/>
    <mergeCell ref="CV6:CV7"/>
    <mergeCell ref="CB6:CB7"/>
    <mergeCell ref="CE6:CE7"/>
    <mergeCell ref="CF6:CF7"/>
    <mergeCell ref="BY31:BY32"/>
    <mergeCell ref="DA31:DA32"/>
    <mergeCell ref="CU31:CU32"/>
    <mergeCell ref="CV31:CV32"/>
    <mergeCell ref="CW31:CW32"/>
    <mergeCell ref="CZ31:CZ32"/>
    <mergeCell ref="CJ31:CJ32"/>
    <mergeCell ref="CS31:CS32"/>
    <mergeCell ref="CT31:CT32"/>
    <mergeCell ref="CM31:CM32"/>
    <mergeCell ref="CN31:CN32"/>
    <mergeCell ref="BT31:BT32"/>
    <mergeCell ref="BU31:BU32"/>
    <mergeCell ref="BX31:BX32"/>
    <mergeCell ref="CF31:CF32"/>
    <mergeCell ref="CB31:CB32"/>
    <mergeCell ref="BY6:BY7"/>
    <mergeCell ref="BV31:BV32"/>
    <mergeCell ref="BW31:BW32"/>
    <mergeCell ref="CS6:CS7"/>
    <mergeCell ref="CC31:CC32"/>
    <mergeCell ref="CD31:CD32"/>
    <mergeCell ref="CK31:CK32"/>
    <mergeCell ref="CL31:CL32"/>
    <mergeCell ref="CE31:CE32"/>
    <mergeCell ref="CG31:CG32"/>
    <mergeCell ref="DU31:DU32"/>
    <mergeCell ref="DM31:DM32"/>
    <mergeCell ref="DP31:DP32"/>
    <mergeCell ref="DS31:DS32"/>
    <mergeCell ref="DT31:DT32"/>
    <mergeCell ref="CR31:CR32"/>
    <mergeCell ref="DD31:DD32"/>
    <mergeCell ref="DE31:DE32"/>
    <mergeCell ref="DH31:DH32"/>
    <mergeCell ref="DQ31:DQ32"/>
  </mergeCells>
  <phoneticPr fontId="23" type="noConversion"/>
  <printOptions horizontalCentered="1" vertic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3er-Gr 3GwS</vt:lpstr>
      <vt:lpstr>4er Gr 3GwS</vt:lpstr>
      <vt:lpstr>5er-Gr 3GwS</vt:lpstr>
      <vt:lpstr>6er-Gr 3 GwS</vt:lpstr>
      <vt:lpstr>7er-Gr 3GwS</vt:lpstr>
      <vt:lpstr>8er-Gr 3GwS</vt:lpstr>
      <vt:lpstr>10er-Gr 3GwS</vt:lpstr>
      <vt:lpstr>12er-Gr 3GwS</vt:lpstr>
      <vt:lpstr>16er-Gr 3GwS</vt:lpstr>
    </vt:vector>
  </TitlesOfParts>
  <Company>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Karker</dc:creator>
  <cp:lastModifiedBy>Wortmann, Felix</cp:lastModifiedBy>
  <dcterms:created xsi:type="dcterms:W3CDTF">2003-05-29T07:58:03Z</dcterms:created>
  <dcterms:modified xsi:type="dcterms:W3CDTF">2022-09-09T10:24:11Z</dcterms:modified>
</cp:coreProperties>
</file>