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eutschertennisbund.sharepoint.com/sites/SPORTENTWICKLUNG/Shared Documents/General/00 Allgemein/90 Öffentlichkeitsarbeit/90 Vereinsseite/Downloads/"/>
    </mc:Choice>
  </mc:AlternateContent>
  <xr:revisionPtr revIDLastSave="0" documentId="8_{FBA02E77-8DDE-4D2D-AA8D-3CBF2392F347}" xr6:coauthVersionLast="47" xr6:coauthVersionMax="47" xr10:uidLastSave="{00000000-0000-0000-0000-000000000000}"/>
  <bookViews>
    <workbookView xWindow="-120" yWindow="-120" windowWidth="29040" windowHeight="15720" tabRatio="913" activeTab="8" xr2:uid="{00000000-000D-0000-FFFF-FFFF00000000}"/>
  </bookViews>
  <sheets>
    <sheet name="3er-Gr 2GwS" sheetId="1" r:id="rId1"/>
    <sheet name="4er-Gr 2GwS" sheetId="2" r:id="rId2"/>
    <sheet name="5er-Gr 2GwS" sheetId="3" r:id="rId3"/>
    <sheet name="6-er-Gr 2GwS neu" sheetId="10" r:id="rId4"/>
    <sheet name="7er-Gr 2GwS neu" sheetId="11" r:id="rId5"/>
    <sheet name="8er-Gr 2GwS neu" sheetId="16" r:id="rId6"/>
    <sheet name="10er-Gr 2GwS neu" sheetId="13" r:id="rId7"/>
    <sheet name="12er-Gr 2GwS neu" sheetId="18" r:id="rId8"/>
    <sheet name="16er-Gr 2GwS neu" sheetId="15" r:id="rId9"/>
  </sheets>
  <externalReferences>
    <externalReference r:id="rId10"/>
    <externalReference r:id="rId11"/>
  </externalReferences>
  <definedNames>
    <definedName name="Daten">[1]Eingabe!$A$4:$E$30</definedName>
    <definedName name="Daten___0">[1]Eingabe!$A$4:$E$30</definedName>
    <definedName name="Daten___5">[2]Eingabe!$A$4:$E$30</definedName>
    <definedName name="Daten___6">[2]Eingabe!$A$4:$E$30</definedName>
    <definedName name="Daten___8">[2]Eingabe!$A$4:$E$30</definedName>
    <definedName name="Z_7BF54B68_3C5D_4234_B158_ABDC759C8A89_.wvu.Cols" localSheetId="0" hidden="1">'3er-Gr 2GwS'!$B:$J</definedName>
    <definedName name="Z_7BF54B68_3C5D_4234_B158_ABDC759C8A89_.wvu.Cols" localSheetId="1" hidden="1">'4er-Gr 2GwS'!$B:$J</definedName>
    <definedName name="Z_7BF54B68_3C5D_4234_B158_ABDC759C8A89_.wvu.Cols" localSheetId="2" hidden="1">'5er-Gr 2GwS'!$B:$J</definedName>
  </definedNames>
  <calcPr calcId="191029"/>
  <customWorkbookViews>
    <customWorkbookView name="Willer, Michaela - Persönliche Ansicht" guid="{7BF54B68-3C5D-4234-B158-ABDC759C8A89}" mergeInterval="0" personalView="1" maximized="1" windowWidth="1916" windowHeight="855" tabRatio="91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2" l="1"/>
  <c r="W9" i="1"/>
  <c r="BQ17" i="16"/>
  <c r="CI43" i="18"/>
  <c r="CE43" i="18"/>
  <c r="CC43" i="18"/>
  <c r="BY43" i="18"/>
  <c r="BW43" i="18"/>
  <c r="BS43" i="18"/>
  <c r="BQ43" i="18"/>
  <c r="BM43" i="18"/>
  <c r="BK43" i="18"/>
  <c r="BG43" i="18"/>
  <c r="CI42" i="18"/>
  <c r="CE42" i="18"/>
  <c r="CC42" i="18"/>
  <c r="BY42" i="18"/>
  <c r="BW42" i="18"/>
  <c r="BS42" i="18"/>
  <c r="BQ42" i="18"/>
  <c r="BM42" i="18"/>
  <c r="BK42" i="18"/>
  <c r="BG42" i="18"/>
  <c r="CI40" i="18"/>
  <c r="CE40" i="18"/>
  <c r="CC40" i="18"/>
  <c r="BY40" i="18"/>
  <c r="BW40" i="18"/>
  <c r="BS40" i="18"/>
  <c r="BQ40" i="18"/>
  <c r="BM40" i="18"/>
  <c r="BK40" i="18"/>
  <c r="BG40" i="18"/>
  <c r="CI39" i="18"/>
  <c r="CE39" i="18"/>
  <c r="CC39" i="18"/>
  <c r="BY39" i="18"/>
  <c r="BW39" i="18"/>
  <c r="BS39" i="18"/>
  <c r="BQ39" i="18"/>
  <c r="BM39" i="18"/>
  <c r="BK39" i="18"/>
  <c r="BG39" i="18"/>
  <c r="CI37" i="18"/>
  <c r="CE37" i="18"/>
  <c r="CC37" i="18"/>
  <c r="BY37" i="18"/>
  <c r="BW37" i="18"/>
  <c r="BS37" i="18"/>
  <c r="BQ37" i="18"/>
  <c r="BM37" i="18"/>
  <c r="BK37" i="18"/>
  <c r="BG37" i="18"/>
  <c r="CI36" i="18"/>
  <c r="CE36" i="18"/>
  <c r="CC36" i="18"/>
  <c r="BY36" i="18"/>
  <c r="BW36" i="18"/>
  <c r="BS36" i="18"/>
  <c r="BQ36" i="18"/>
  <c r="BM36" i="18"/>
  <c r="BK36" i="18"/>
  <c r="BG36" i="18"/>
  <c r="CI34" i="18"/>
  <c r="CE34" i="18"/>
  <c r="CC34" i="18"/>
  <c r="BY34" i="18"/>
  <c r="BW34" i="18"/>
  <c r="AO12" i="18" s="1"/>
  <c r="BS34" i="18"/>
  <c r="BQ34" i="18"/>
  <c r="BM34" i="18"/>
  <c r="BK34" i="18"/>
  <c r="BG34" i="18"/>
  <c r="CI33" i="18"/>
  <c r="CE33" i="18"/>
  <c r="CC33" i="18"/>
  <c r="BY33" i="18"/>
  <c r="BW33" i="18"/>
  <c r="BS33" i="18"/>
  <c r="BQ33" i="18"/>
  <c r="AL20" i="18" s="1"/>
  <c r="BM33" i="18"/>
  <c r="BK33" i="18"/>
  <c r="BG33" i="18"/>
  <c r="CI31" i="18"/>
  <c r="CE31" i="18"/>
  <c r="CC31" i="18"/>
  <c r="BY31" i="18"/>
  <c r="BW31" i="18"/>
  <c r="BS31" i="18"/>
  <c r="BQ31" i="18"/>
  <c r="BM31" i="18"/>
  <c r="BK31" i="18"/>
  <c r="BG31" i="18"/>
  <c r="CI30" i="18"/>
  <c r="CE30" i="18"/>
  <c r="CC30" i="18"/>
  <c r="BY30" i="18"/>
  <c r="BW30" i="18"/>
  <c r="BS30" i="18"/>
  <c r="BQ30" i="18"/>
  <c r="BM30" i="18"/>
  <c r="BK30" i="18"/>
  <c r="BG30" i="18"/>
  <c r="CI28" i="18"/>
  <c r="CE28" i="18"/>
  <c r="CC28" i="18"/>
  <c r="BY28" i="18"/>
  <c r="BW28" i="18"/>
  <c r="BS28" i="18"/>
  <c r="BQ28" i="18"/>
  <c r="BM28" i="18"/>
  <c r="BK28" i="18"/>
  <c r="BG28" i="18"/>
  <c r="CI27" i="18"/>
  <c r="CE27" i="18"/>
  <c r="CC27" i="18"/>
  <c r="BY27" i="18"/>
  <c r="BW27" i="18"/>
  <c r="BS27" i="18"/>
  <c r="BQ27" i="18"/>
  <c r="BM27" i="18"/>
  <c r="BK27" i="18"/>
  <c r="BG27" i="18"/>
  <c r="CO24" i="18"/>
  <c r="AI15" i="18" s="1"/>
  <c r="CK24" i="18"/>
  <c r="CI24" i="18"/>
  <c r="CE24" i="18"/>
  <c r="CC24" i="18"/>
  <c r="BY24" i="18"/>
  <c r="BW24" i="18"/>
  <c r="BS24" i="18"/>
  <c r="BQ24" i="18"/>
  <c r="BM24" i="18"/>
  <c r="BK24" i="18"/>
  <c r="BG24" i="18"/>
  <c r="CO23" i="18"/>
  <c r="CK23" i="18"/>
  <c r="CI23" i="18"/>
  <c r="CE23" i="18"/>
  <c r="CC23" i="18"/>
  <c r="BY23" i="18"/>
  <c r="BW23" i="18"/>
  <c r="BS23" i="18"/>
  <c r="BQ23" i="18"/>
  <c r="BM23" i="18"/>
  <c r="BK23" i="18"/>
  <c r="BG23" i="18"/>
  <c r="CO21" i="18"/>
  <c r="AC17" i="18" s="1"/>
  <c r="CK21" i="18"/>
  <c r="CI21" i="18"/>
  <c r="CE21" i="18"/>
  <c r="CC21" i="18"/>
  <c r="BY21" i="18"/>
  <c r="BW21" i="18"/>
  <c r="BS21" i="18"/>
  <c r="BQ21" i="18"/>
  <c r="BM21" i="18"/>
  <c r="BK21" i="18"/>
  <c r="BG21" i="18"/>
  <c r="CO20" i="18"/>
  <c r="CK20" i="18"/>
  <c r="CI20" i="18"/>
  <c r="CE20" i="18"/>
  <c r="CC20" i="18"/>
  <c r="BY20" i="18"/>
  <c r="BW20" i="18"/>
  <c r="BS20" i="18"/>
  <c r="BQ20" i="18"/>
  <c r="BM20" i="18"/>
  <c r="BK20" i="18"/>
  <c r="BG20" i="18"/>
  <c r="AX20" i="18"/>
  <c r="AV20" i="18"/>
  <c r="E20" i="18" s="1"/>
  <c r="K20" i="18"/>
  <c r="D20" i="18"/>
  <c r="AX19" i="18"/>
  <c r="AV19" i="18"/>
  <c r="E19" i="18" s="1"/>
  <c r="N19" i="18"/>
  <c r="K19" i="18"/>
  <c r="D19" i="18"/>
  <c r="CO18" i="18"/>
  <c r="CK18" i="18"/>
  <c r="CI18" i="18"/>
  <c r="CE18" i="18"/>
  <c r="CC18" i="18"/>
  <c r="BY18" i="18"/>
  <c r="BW18" i="18"/>
  <c r="BS18" i="18"/>
  <c r="BQ18" i="18"/>
  <c r="BM18" i="18"/>
  <c r="BK18" i="18"/>
  <c r="BG18" i="18"/>
  <c r="AX18" i="18"/>
  <c r="AV18" i="18"/>
  <c r="AC18" i="18"/>
  <c r="AA18" i="18"/>
  <c r="K18" i="18"/>
  <c r="D18" i="18"/>
  <c r="CO17" i="18"/>
  <c r="CK17" i="18"/>
  <c r="CI17" i="18"/>
  <c r="CE17" i="18"/>
  <c r="CC17" i="18"/>
  <c r="Q18" i="18" s="1"/>
  <c r="BY17" i="18"/>
  <c r="BW17" i="18"/>
  <c r="BS17" i="18"/>
  <c r="BQ17" i="18"/>
  <c r="BM17" i="18"/>
  <c r="BK17" i="18"/>
  <c r="W17" i="18" s="1"/>
  <c r="BG17" i="18"/>
  <c r="AX17" i="18"/>
  <c r="AV17" i="18"/>
  <c r="K17" i="18"/>
  <c r="D17" i="18"/>
  <c r="AX16" i="18"/>
  <c r="AV16" i="18"/>
  <c r="AF16" i="18"/>
  <c r="Z16" i="18"/>
  <c r="T16" i="18"/>
  <c r="K16" i="18"/>
  <c r="D16" i="18"/>
  <c r="CO15" i="18"/>
  <c r="CK15" i="18"/>
  <c r="CI15" i="18"/>
  <c r="CE15" i="18"/>
  <c r="CC15" i="18"/>
  <c r="AL11" i="18" s="1"/>
  <c r="BY15" i="18"/>
  <c r="BW15" i="18"/>
  <c r="X19" i="18" s="1"/>
  <c r="BS15" i="18"/>
  <c r="BQ15" i="18"/>
  <c r="BM15" i="18"/>
  <c r="BK15" i="18"/>
  <c r="BG15" i="18"/>
  <c r="AX15" i="18"/>
  <c r="AV15" i="18"/>
  <c r="AG15" i="18"/>
  <c r="O15" i="18"/>
  <c r="K15" i="18"/>
  <c r="D15" i="18"/>
  <c r="CO14" i="18"/>
  <c r="O20" i="18" s="1"/>
  <c r="CK14" i="18"/>
  <c r="CI14" i="18"/>
  <c r="CE14" i="18"/>
  <c r="CC14" i="18"/>
  <c r="BY14" i="18"/>
  <c r="BW14" i="18"/>
  <c r="BS14" i="18"/>
  <c r="BQ14" i="18"/>
  <c r="BM14" i="18"/>
  <c r="BK14" i="18"/>
  <c r="BG14" i="18"/>
  <c r="AX14" i="18"/>
  <c r="AV14" i="18"/>
  <c r="AO14" i="18"/>
  <c r="AM14" i="18"/>
  <c r="AL14" i="18"/>
  <c r="AJ14" i="18"/>
  <c r="K14" i="18"/>
  <c r="D14" i="18"/>
  <c r="AX13" i="18"/>
  <c r="AV13" i="18"/>
  <c r="E13" i="18" s="1"/>
  <c r="K13" i="18"/>
  <c r="D13" i="18"/>
  <c r="CO12" i="18"/>
  <c r="CK12" i="18"/>
  <c r="CI12" i="18"/>
  <c r="CE12" i="18"/>
  <c r="CC12" i="18"/>
  <c r="BY12" i="18"/>
  <c r="BW12" i="18"/>
  <c r="BS12" i="18"/>
  <c r="BQ12" i="18"/>
  <c r="BM12" i="18"/>
  <c r="BK12" i="18"/>
  <c r="BG12" i="18"/>
  <c r="AX12" i="18"/>
  <c r="AV12" i="18"/>
  <c r="AA12" i="18"/>
  <c r="N12" i="18"/>
  <c r="L12" i="18"/>
  <c r="K12" i="18"/>
  <c r="D12" i="18"/>
  <c r="CO11" i="18"/>
  <c r="CK11" i="18"/>
  <c r="CI11" i="18"/>
  <c r="Q14" i="18" s="1"/>
  <c r="CE11" i="18"/>
  <c r="CC11" i="18"/>
  <c r="BY11" i="18"/>
  <c r="BW11" i="18"/>
  <c r="BS11" i="18"/>
  <c r="BQ11" i="18"/>
  <c r="AU18" i="18" s="1"/>
  <c r="BM11" i="18"/>
  <c r="BK11" i="18"/>
  <c r="AD14" i="18" s="1"/>
  <c r="BG11" i="18"/>
  <c r="AX11" i="18"/>
  <c r="AV11" i="18"/>
  <c r="AO11" i="18"/>
  <c r="AM11" i="18"/>
  <c r="AJ11" i="18"/>
  <c r="K11" i="18"/>
  <c r="D11" i="18"/>
  <c r="AX10" i="18"/>
  <c r="AV10" i="18"/>
  <c r="AM10" i="18"/>
  <c r="K10" i="18"/>
  <c r="D10" i="18"/>
  <c r="CO9" i="18"/>
  <c r="CK9" i="18"/>
  <c r="CI9" i="18"/>
  <c r="CE9" i="18"/>
  <c r="CC9" i="18"/>
  <c r="BY9" i="18"/>
  <c r="BW9" i="18"/>
  <c r="AJ15" i="18" s="1"/>
  <c r="BS9" i="18"/>
  <c r="BQ9" i="18"/>
  <c r="BM9" i="18"/>
  <c r="BK9" i="18"/>
  <c r="BG9" i="18"/>
  <c r="AX9" i="18"/>
  <c r="AV9" i="18"/>
  <c r="Z9" i="18"/>
  <c r="W9" i="18"/>
  <c r="U9" i="18"/>
  <c r="K9" i="18"/>
  <c r="E9" i="18"/>
  <c r="D9" i="18"/>
  <c r="CO8" i="18"/>
  <c r="N11" i="18" s="1"/>
  <c r="CK8" i="18"/>
  <c r="CI8" i="18"/>
  <c r="T13" i="18" s="1"/>
  <c r="CE8" i="18"/>
  <c r="CC8" i="18"/>
  <c r="BY8" i="18"/>
  <c r="BW8" i="18"/>
  <c r="BS8" i="18"/>
  <c r="BQ8" i="18"/>
  <c r="BM8" i="18"/>
  <c r="BK8" i="18"/>
  <c r="BG8" i="18"/>
  <c r="AS6" i="18"/>
  <c r="AP6" i="18"/>
  <c r="AM6" i="18"/>
  <c r="AJ6" i="18"/>
  <c r="AG6" i="18"/>
  <c r="AD6" i="18"/>
  <c r="AA6" i="18"/>
  <c r="X6" i="18"/>
  <c r="U6" i="18"/>
  <c r="R6" i="18"/>
  <c r="O6" i="18"/>
  <c r="L6" i="18"/>
  <c r="L6" i="16"/>
  <c r="O6" i="16"/>
  <c r="R6" i="16"/>
  <c r="U6" i="16"/>
  <c r="X6" i="16"/>
  <c r="AA6" i="16"/>
  <c r="AD6" i="16"/>
  <c r="AG6" i="16"/>
  <c r="AU8" i="16"/>
  <c r="AY8" i="16"/>
  <c r="L16" i="16" s="1"/>
  <c r="BA8" i="16"/>
  <c r="BE8" i="16"/>
  <c r="BG8" i="16"/>
  <c r="BK8" i="16"/>
  <c r="BM8" i="16"/>
  <c r="BQ8" i="16"/>
  <c r="D9" i="16"/>
  <c r="K9" i="16"/>
  <c r="AJ9" i="16"/>
  <c r="AL9" i="16"/>
  <c r="E9" i="16" s="1"/>
  <c r="AU9" i="16"/>
  <c r="AY9" i="16"/>
  <c r="BA9" i="16"/>
  <c r="BE9" i="16"/>
  <c r="T12" i="16" s="1"/>
  <c r="BG9" i="16"/>
  <c r="BK9" i="16"/>
  <c r="BM9" i="16"/>
  <c r="BQ9" i="16"/>
  <c r="D10" i="16"/>
  <c r="K10" i="16"/>
  <c r="AJ10" i="16"/>
  <c r="AL10" i="16"/>
  <c r="D11" i="16"/>
  <c r="K11" i="16"/>
  <c r="Z11" i="16"/>
  <c r="AJ11" i="16"/>
  <c r="E11" i="16" s="1"/>
  <c r="AL11" i="16"/>
  <c r="AU11" i="16"/>
  <c r="AY11" i="16"/>
  <c r="BA11" i="16"/>
  <c r="BE11" i="16"/>
  <c r="BG11" i="16"/>
  <c r="BK11" i="16"/>
  <c r="BM11" i="16"/>
  <c r="BQ11" i="16"/>
  <c r="D12" i="16"/>
  <c r="K12" i="16"/>
  <c r="AJ12" i="16"/>
  <c r="AL12" i="16"/>
  <c r="AU12" i="16"/>
  <c r="AY12" i="16"/>
  <c r="BA12" i="16"/>
  <c r="BE12" i="16"/>
  <c r="AG13" i="16" s="1"/>
  <c r="BG12" i="16"/>
  <c r="BK12" i="16"/>
  <c r="BM12" i="16"/>
  <c r="BQ12" i="16"/>
  <c r="D13" i="16"/>
  <c r="K13" i="16"/>
  <c r="R13" i="16"/>
  <c r="T13" i="16"/>
  <c r="AJ13" i="16"/>
  <c r="AL13" i="16"/>
  <c r="D14" i="16"/>
  <c r="K14" i="16"/>
  <c r="AJ14" i="16"/>
  <c r="AL14" i="16"/>
  <c r="AU14" i="16"/>
  <c r="AY14" i="16"/>
  <c r="BA14" i="16"/>
  <c r="BE14" i="16"/>
  <c r="BG14" i="16"/>
  <c r="BK14" i="16"/>
  <c r="BM14" i="16"/>
  <c r="BQ14" i="16"/>
  <c r="D15" i="16"/>
  <c r="K15" i="16"/>
  <c r="AJ15" i="16"/>
  <c r="AL15" i="16"/>
  <c r="AU15" i="16"/>
  <c r="AY15" i="16"/>
  <c r="BA15" i="16"/>
  <c r="BE15" i="16"/>
  <c r="BG15" i="16"/>
  <c r="BK15" i="16"/>
  <c r="BM15" i="16"/>
  <c r="BQ15" i="16"/>
  <c r="D16" i="16"/>
  <c r="K16" i="16"/>
  <c r="AJ16" i="16"/>
  <c r="AL16" i="16"/>
  <c r="AU17" i="16"/>
  <c r="AY17" i="16"/>
  <c r="Z12" i="16" s="1"/>
  <c r="BA17" i="16"/>
  <c r="BE17" i="16"/>
  <c r="BG17" i="16"/>
  <c r="BK17" i="16"/>
  <c r="BM17" i="16"/>
  <c r="AU18" i="16"/>
  <c r="AY18" i="16"/>
  <c r="BA18" i="16"/>
  <c r="BE18" i="16"/>
  <c r="BG18" i="16"/>
  <c r="BK18" i="16"/>
  <c r="BM18" i="16"/>
  <c r="BQ18" i="16"/>
  <c r="T9" i="16" s="1"/>
  <c r="AU20" i="16"/>
  <c r="AY20" i="16"/>
  <c r="AI15" i="16" s="1"/>
  <c r="BA20" i="16"/>
  <c r="BE20" i="16"/>
  <c r="BG20" i="16"/>
  <c r="BK20" i="16"/>
  <c r="BM20" i="16"/>
  <c r="BQ20" i="16"/>
  <c r="AU21" i="16"/>
  <c r="AY21" i="16"/>
  <c r="BA21" i="16"/>
  <c r="BE21" i="16"/>
  <c r="BG21" i="16"/>
  <c r="BK21" i="16"/>
  <c r="W16" i="16" s="1"/>
  <c r="BM21" i="16"/>
  <c r="BQ21" i="16"/>
  <c r="AA12" i="16" s="1"/>
  <c r="AU23" i="16"/>
  <c r="AY23" i="16"/>
  <c r="BA23" i="16"/>
  <c r="BE23" i="16"/>
  <c r="BG23" i="16"/>
  <c r="BK23" i="16"/>
  <c r="BM23" i="16"/>
  <c r="BQ23" i="16"/>
  <c r="AU24" i="16"/>
  <c r="AY24" i="16"/>
  <c r="BA24" i="16"/>
  <c r="BE24" i="16"/>
  <c r="BG24" i="16"/>
  <c r="BK24" i="16"/>
  <c r="X9" i="16" s="1"/>
  <c r="BM24" i="16"/>
  <c r="BQ24" i="16"/>
  <c r="AU26" i="16"/>
  <c r="AY26" i="16"/>
  <c r="X10" i="16" s="1"/>
  <c r="BA26" i="16"/>
  <c r="BE26" i="16"/>
  <c r="BG26" i="16"/>
  <c r="BK26" i="16"/>
  <c r="BM26" i="16"/>
  <c r="BQ26" i="16"/>
  <c r="AU27" i="16"/>
  <c r="AY27" i="16"/>
  <c r="BA27" i="16"/>
  <c r="BE27" i="16"/>
  <c r="BG27" i="16"/>
  <c r="BK27" i="16"/>
  <c r="BM27" i="16"/>
  <c r="BQ27" i="16"/>
  <c r="L7" i="15"/>
  <c r="O7" i="15"/>
  <c r="R7" i="15"/>
  <c r="U7" i="15"/>
  <c r="X7" i="15"/>
  <c r="AA7" i="15"/>
  <c r="AD7" i="15"/>
  <c r="AG7" i="15"/>
  <c r="AJ7" i="15"/>
  <c r="AM7" i="15"/>
  <c r="AP7" i="15"/>
  <c r="AS7" i="15"/>
  <c r="AV7" i="15"/>
  <c r="AY7" i="15"/>
  <c r="BB7" i="15"/>
  <c r="BE7" i="15"/>
  <c r="BS9" i="15"/>
  <c r="BW9" i="15"/>
  <c r="N11" i="15" s="1"/>
  <c r="BY9" i="15"/>
  <c r="CC9" i="15"/>
  <c r="N25" i="15" s="1"/>
  <c r="CE9" i="15"/>
  <c r="CI9" i="15"/>
  <c r="CK9" i="15"/>
  <c r="CO9" i="15"/>
  <c r="CQ9" i="15"/>
  <c r="CU9" i="15"/>
  <c r="CW9" i="15"/>
  <c r="DA9" i="15"/>
  <c r="DC9" i="15"/>
  <c r="DG9" i="15"/>
  <c r="AO11" i="15" s="1"/>
  <c r="DI9" i="15"/>
  <c r="DM9" i="15"/>
  <c r="D10" i="15"/>
  <c r="K10" i="15"/>
  <c r="BH10" i="15"/>
  <c r="BJ10" i="15"/>
  <c r="BS10" i="15"/>
  <c r="BW10" i="15"/>
  <c r="BY10" i="15"/>
  <c r="CC10" i="15"/>
  <c r="CE10" i="15"/>
  <c r="CI10" i="15"/>
  <c r="CK10" i="15"/>
  <c r="CO10" i="15"/>
  <c r="CQ10" i="15"/>
  <c r="CU10" i="15"/>
  <c r="CW10" i="15"/>
  <c r="DA10" i="15"/>
  <c r="AS25" i="15" s="1"/>
  <c r="DC10" i="15"/>
  <c r="DG10" i="15"/>
  <c r="AM11" i="15" s="1"/>
  <c r="DI10" i="15"/>
  <c r="DM10" i="15"/>
  <c r="D11" i="15"/>
  <c r="K11" i="15"/>
  <c r="BH11" i="15"/>
  <c r="BJ11" i="15"/>
  <c r="D12" i="15"/>
  <c r="K12" i="15"/>
  <c r="BH12" i="15"/>
  <c r="BJ12" i="15"/>
  <c r="BS12" i="15"/>
  <c r="BW12" i="15"/>
  <c r="BY12" i="15"/>
  <c r="CC12" i="15"/>
  <c r="AM22" i="15" s="1"/>
  <c r="CE12" i="15"/>
  <c r="CI12" i="15"/>
  <c r="CK12" i="15"/>
  <c r="CO12" i="15"/>
  <c r="CQ12" i="15"/>
  <c r="CU12" i="15"/>
  <c r="CW12" i="15"/>
  <c r="DA12" i="15"/>
  <c r="DC12" i="15"/>
  <c r="DG12" i="15"/>
  <c r="DI12" i="15"/>
  <c r="DM12" i="15"/>
  <c r="D13" i="15"/>
  <c r="K13" i="15"/>
  <c r="BH13" i="15"/>
  <c r="BJ13" i="15"/>
  <c r="BS13" i="15"/>
  <c r="BW13" i="15"/>
  <c r="BY13" i="15"/>
  <c r="CC13" i="15"/>
  <c r="CE13" i="15"/>
  <c r="CI13" i="15"/>
  <c r="CK13" i="15"/>
  <c r="CO13" i="15"/>
  <c r="CQ13" i="15"/>
  <c r="CU13" i="15"/>
  <c r="CW13" i="15"/>
  <c r="DA13" i="15"/>
  <c r="DC13" i="15"/>
  <c r="DG13" i="15"/>
  <c r="AD23" i="15" s="1"/>
  <c r="DI13" i="15"/>
  <c r="DM13" i="15"/>
  <c r="D14" i="15"/>
  <c r="K14" i="15"/>
  <c r="BH14" i="15"/>
  <c r="BJ14" i="15"/>
  <c r="D15" i="15"/>
  <c r="K15" i="15"/>
  <c r="BH15" i="15"/>
  <c r="BJ15" i="15"/>
  <c r="BS15" i="15"/>
  <c r="BW15" i="15"/>
  <c r="BY15" i="15"/>
  <c r="CC15" i="15"/>
  <c r="CE15" i="15"/>
  <c r="CI15" i="15"/>
  <c r="U23" i="15" s="1"/>
  <c r="CK15" i="15"/>
  <c r="CO15" i="15"/>
  <c r="CQ15" i="15"/>
  <c r="CU15" i="15"/>
  <c r="CW15" i="15"/>
  <c r="DA15" i="15"/>
  <c r="DC15" i="15"/>
  <c r="DG15" i="15"/>
  <c r="DI15" i="15"/>
  <c r="DM15" i="15"/>
  <c r="D16" i="15"/>
  <c r="K16" i="15"/>
  <c r="BH16" i="15"/>
  <c r="BJ16" i="15"/>
  <c r="BS16" i="15"/>
  <c r="BW16" i="15"/>
  <c r="BY16" i="15"/>
  <c r="CC16" i="15"/>
  <c r="CE16" i="15"/>
  <c r="CI16" i="15"/>
  <c r="CK16" i="15"/>
  <c r="CO16" i="15"/>
  <c r="CQ16" i="15"/>
  <c r="CU16" i="15"/>
  <c r="CW16" i="15"/>
  <c r="DA16" i="15"/>
  <c r="DC16" i="15"/>
  <c r="DG16" i="15"/>
  <c r="BE18" i="15" s="1"/>
  <c r="DI16" i="15"/>
  <c r="DM16" i="15"/>
  <c r="D17" i="15"/>
  <c r="K17" i="15"/>
  <c r="BH17" i="15"/>
  <c r="BJ17" i="15"/>
  <c r="D18" i="15"/>
  <c r="K18" i="15"/>
  <c r="BH18" i="15"/>
  <c r="BJ18" i="15"/>
  <c r="BS18" i="15"/>
  <c r="BW18" i="15"/>
  <c r="BY18" i="15"/>
  <c r="CC18" i="15"/>
  <c r="CE18" i="15"/>
  <c r="CI18" i="15"/>
  <c r="CK18" i="15"/>
  <c r="CO18" i="15"/>
  <c r="CQ18" i="15"/>
  <c r="CU18" i="15"/>
  <c r="CW18" i="15"/>
  <c r="DA18" i="15"/>
  <c r="DC18" i="15"/>
  <c r="DG18" i="15"/>
  <c r="DI18" i="15"/>
  <c r="DM18" i="15"/>
  <c r="D19" i="15"/>
  <c r="K19" i="15"/>
  <c r="O19" i="15"/>
  <c r="AP19" i="15"/>
  <c r="AR19" i="15"/>
  <c r="BH19" i="15"/>
  <c r="BJ19" i="15"/>
  <c r="BS19" i="15"/>
  <c r="BW19" i="15"/>
  <c r="AG16" i="15" s="1"/>
  <c r="BY19" i="15"/>
  <c r="CC19" i="15"/>
  <c r="CE19" i="15"/>
  <c r="CI19" i="15"/>
  <c r="CK19" i="15"/>
  <c r="CO19" i="15"/>
  <c r="CQ19" i="15"/>
  <c r="CU19" i="15"/>
  <c r="CW19" i="15"/>
  <c r="DA19" i="15"/>
  <c r="DC19" i="15"/>
  <c r="DG19" i="15"/>
  <c r="L21" i="15" s="1"/>
  <c r="DI19" i="15"/>
  <c r="DM19" i="15"/>
  <c r="AD24" i="15" s="1"/>
  <c r="D20" i="15"/>
  <c r="K20" i="15"/>
  <c r="AM20" i="15"/>
  <c r="AO20" i="15"/>
  <c r="BH20" i="15"/>
  <c r="BJ20" i="15"/>
  <c r="D21" i="15"/>
  <c r="K21" i="15"/>
  <c r="BH21" i="15"/>
  <c r="BJ21" i="15"/>
  <c r="E21" i="15" s="1"/>
  <c r="BS21" i="15"/>
  <c r="BW21" i="15"/>
  <c r="BY21" i="15"/>
  <c r="CC21" i="15"/>
  <c r="CE21" i="15"/>
  <c r="CI21" i="15"/>
  <c r="CK21" i="15"/>
  <c r="CO21" i="15"/>
  <c r="CQ21" i="15"/>
  <c r="CU21" i="15"/>
  <c r="CW21" i="15"/>
  <c r="DA21" i="15"/>
  <c r="DC21" i="15"/>
  <c r="DG21" i="15"/>
  <c r="DI21" i="15"/>
  <c r="DM21" i="15"/>
  <c r="D22" i="15"/>
  <c r="K22" i="15"/>
  <c r="BH22" i="15"/>
  <c r="BJ22" i="15"/>
  <c r="BS22" i="15"/>
  <c r="BW22" i="15"/>
  <c r="BY22" i="15"/>
  <c r="CC22" i="15"/>
  <c r="CE22" i="15"/>
  <c r="CI22" i="15"/>
  <c r="CK22" i="15"/>
  <c r="CO22" i="15"/>
  <c r="CQ22" i="15"/>
  <c r="CU22" i="15"/>
  <c r="CW22" i="15"/>
  <c r="DA22" i="15"/>
  <c r="U20" i="15" s="1"/>
  <c r="DC22" i="15"/>
  <c r="DG22" i="15"/>
  <c r="DI22" i="15"/>
  <c r="DM22" i="15"/>
  <c r="D23" i="15"/>
  <c r="K23" i="15"/>
  <c r="AC23" i="15"/>
  <c r="BH23" i="15"/>
  <c r="BJ23" i="15"/>
  <c r="D24" i="15"/>
  <c r="K24" i="15"/>
  <c r="BH24" i="15"/>
  <c r="BJ24" i="15"/>
  <c r="BS24" i="15"/>
  <c r="BW24" i="15"/>
  <c r="AU20" i="15" s="1"/>
  <c r="BY24" i="15"/>
  <c r="CC24" i="15"/>
  <c r="X21" i="15" s="1"/>
  <c r="CE24" i="15"/>
  <c r="CI24" i="15"/>
  <c r="CK24" i="15"/>
  <c r="CO24" i="15"/>
  <c r="CQ24" i="15"/>
  <c r="CU24" i="15"/>
  <c r="CW24" i="15"/>
  <c r="DA24" i="15"/>
  <c r="DC24" i="15"/>
  <c r="DG24" i="15"/>
  <c r="DI24" i="15"/>
  <c r="DM24" i="15"/>
  <c r="D25" i="15"/>
  <c r="K25" i="15"/>
  <c r="AO25" i="15"/>
  <c r="BH25" i="15"/>
  <c r="BJ25" i="15"/>
  <c r="BS25" i="15"/>
  <c r="BW25" i="15"/>
  <c r="BY25" i="15"/>
  <c r="CC25" i="15"/>
  <c r="CE25" i="15"/>
  <c r="CI25" i="15"/>
  <c r="CK25" i="15"/>
  <c r="CO25" i="15"/>
  <c r="CQ25" i="15"/>
  <c r="CU25" i="15"/>
  <c r="AR22" i="15" s="1"/>
  <c r="CW25" i="15"/>
  <c r="DA25" i="15"/>
  <c r="DC25" i="15"/>
  <c r="DG25" i="15"/>
  <c r="DI25" i="15"/>
  <c r="DM25" i="15"/>
  <c r="BS27" i="15"/>
  <c r="BW27" i="15"/>
  <c r="BY27" i="15"/>
  <c r="CC27" i="15"/>
  <c r="CE27" i="15"/>
  <c r="CI27" i="15"/>
  <c r="CK27" i="15"/>
  <c r="CO27" i="15"/>
  <c r="CQ27" i="15"/>
  <c r="CU27" i="15"/>
  <c r="CW27" i="15"/>
  <c r="DA27" i="15"/>
  <c r="AL17" i="15" s="1"/>
  <c r="DC27" i="15"/>
  <c r="DG27" i="15"/>
  <c r="DI27" i="15"/>
  <c r="DM27" i="15"/>
  <c r="BS28" i="15"/>
  <c r="BW28" i="15"/>
  <c r="AV23" i="15" s="1"/>
  <c r="BY28" i="15"/>
  <c r="CC28" i="15"/>
  <c r="CE28" i="15"/>
  <c r="CI28" i="15"/>
  <c r="CK28" i="15"/>
  <c r="CO28" i="15"/>
  <c r="CQ28" i="15"/>
  <c r="CU28" i="15"/>
  <c r="CW28" i="15"/>
  <c r="DA28" i="15"/>
  <c r="DC28" i="15"/>
  <c r="DG28" i="15"/>
  <c r="DI28" i="15"/>
  <c r="DM28" i="15"/>
  <c r="BS30" i="15"/>
  <c r="BW30" i="15"/>
  <c r="BY30" i="15"/>
  <c r="CC30" i="15"/>
  <c r="CE30" i="15"/>
  <c r="CI30" i="15"/>
  <c r="CK30" i="15"/>
  <c r="CO30" i="15"/>
  <c r="CQ30" i="15"/>
  <c r="CU30" i="15"/>
  <c r="CW30" i="15"/>
  <c r="DA30" i="15"/>
  <c r="DC30" i="15"/>
  <c r="DG30" i="15"/>
  <c r="DI30" i="15"/>
  <c r="DM30" i="15"/>
  <c r="BS31" i="15"/>
  <c r="BW31" i="15"/>
  <c r="BY31" i="15"/>
  <c r="CC31" i="15"/>
  <c r="CE31" i="15"/>
  <c r="CI31" i="15"/>
  <c r="R18" i="15" s="1"/>
  <c r="CK31" i="15"/>
  <c r="CO31" i="15"/>
  <c r="CQ31" i="15"/>
  <c r="CU31" i="15"/>
  <c r="CW31" i="15"/>
  <c r="DA31" i="15"/>
  <c r="AF15" i="15" s="1"/>
  <c r="DC31" i="15"/>
  <c r="DG31" i="15"/>
  <c r="DI31" i="15"/>
  <c r="DM31" i="15"/>
  <c r="BS34" i="15"/>
  <c r="BW34" i="15"/>
  <c r="BY34" i="15"/>
  <c r="CC34" i="15"/>
  <c r="CE34" i="15"/>
  <c r="CI34" i="15"/>
  <c r="L24" i="15" s="1"/>
  <c r="CK34" i="15"/>
  <c r="CO34" i="15"/>
  <c r="CQ34" i="15"/>
  <c r="CU34" i="15"/>
  <c r="CW34" i="15"/>
  <c r="DA34" i="15"/>
  <c r="W10" i="15" s="1"/>
  <c r="DC34" i="15"/>
  <c r="DG34" i="15"/>
  <c r="BS35" i="15"/>
  <c r="BW35" i="15"/>
  <c r="BY35" i="15"/>
  <c r="CC35" i="15"/>
  <c r="AF25" i="15" s="1"/>
  <c r="CE35" i="15"/>
  <c r="CI35" i="15"/>
  <c r="CK35" i="15"/>
  <c r="CO35" i="15"/>
  <c r="CQ35" i="15"/>
  <c r="CU35" i="15"/>
  <c r="CW35" i="15"/>
  <c r="DA35" i="15"/>
  <c r="DC35" i="15"/>
  <c r="DG35" i="15"/>
  <c r="BS37" i="15"/>
  <c r="BW37" i="15"/>
  <c r="BY37" i="15"/>
  <c r="CC37" i="15"/>
  <c r="AA18" i="15" s="1"/>
  <c r="CE37" i="15"/>
  <c r="CI37" i="15"/>
  <c r="CK37" i="15"/>
  <c r="CO37" i="15"/>
  <c r="CQ37" i="15"/>
  <c r="CU37" i="15"/>
  <c r="Z11" i="15" s="1"/>
  <c r="CW37" i="15"/>
  <c r="DA37" i="15"/>
  <c r="DC37" i="15"/>
  <c r="DG37" i="15"/>
  <c r="BS38" i="15"/>
  <c r="BW38" i="15"/>
  <c r="BY38" i="15"/>
  <c r="CC38" i="15"/>
  <c r="CE38" i="15"/>
  <c r="CI38" i="15"/>
  <c r="Q18" i="15" s="1"/>
  <c r="CK38" i="15"/>
  <c r="CO38" i="15"/>
  <c r="CQ38" i="15"/>
  <c r="CU38" i="15"/>
  <c r="CW38" i="15"/>
  <c r="DA38" i="15"/>
  <c r="DC38" i="15"/>
  <c r="DG38" i="15"/>
  <c r="BS40" i="15"/>
  <c r="BW40" i="15"/>
  <c r="BY40" i="15"/>
  <c r="CC40" i="15"/>
  <c r="BD17" i="15" s="1"/>
  <c r="CE40" i="15"/>
  <c r="CI40" i="15"/>
  <c r="CK40" i="15"/>
  <c r="CO40" i="15"/>
  <c r="CQ40" i="15"/>
  <c r="CU40" i="15"/>
  <c r="CW40" i="15"/>
  <c r="DA40" i="15"/>
  <c r="DC40" i="15"/>
  <c r="DG40" i="15"/>
  <c r="BS41" i="15"/>
  <c r="BW41" i="15"/>
  <c r="BY41" i="15"/>
  <c r="CC41" i="15"/>
  <c r="CE41" i="15"/>
  <c r="CI41" i="15"/>
  <c r="CK41" i="15"/>
  <c r="CO41" i="15"/>
  <c r="CQ41" i="15"/>
  <c r="CU41" i="15"/>
  <c r="CW41" i="15"/>
  <c r="DA41" i="15"/>
  <c r="DC41" i="15"/>
  <c r="DG41" i="15"/>
  <c r="BS43" i="15"/>
  <c r="BW43" i="15"/>
  <c r="AA17" i="15" s="1"/>
  <c r="BY43" i="15"/>
  <c r="CC43" i="15"/>
  <c r="N23" i="15" s="1"/>
  <c r="CE43" i="15"/>
  <c r="CI43" i="15"/>
  <c r="CK43" i="15"/>
  <c r="CO43" i="15"/>
  <c r="N20" i="15" s="1"/>
  <c r="CQ43" i="15"/>
  <c r="CU43" i="15"/>
  <c r="CW43" i="15"/>
  <c r="DA43" i="15"/>
  <c r="DC43" i="15"/>
  <c r="DG43" i="15"/>
  <c r="BS44" i="15"/>
  <c r="BW44" i="15"/>
  <c r="BY44" i="15"/>
  <c r="CC44" i="15"/>
  <c r="CE44" i="15"/>
  <c r="CI44" i="15"/>
  <c r="CK44" i="15"/>
  <c r="CO44" i="15"/>
  <c r="CQ44" i="15"/>
  <c r="CU44" i="15"/>
  <c r="CW44" i="15"/>
  <c r="DA44" i="15"/>
  <c r="DC44" i="15"/>
  <c r="DG44" i="15"/>
  <c r="BS46" i="15"/>
  <c r="BW46" i="15"/>
  <c r="BY46" i="15"/>
  <c r="CC46" i="15"/>
  <c r="CE46" i="15"/>
  <c r="CI46" i="15"/>
  <c r="CK46" i="15"/>
  <c r="CO46" i="15"/>
  <c r="CQ46" i="15"/>
  <c r="CU46" i="15"/>
  <c r="CW46" i="15"/>
  <c r="DA46" i="15"/>
  <c r="AD19" i="15" s="1"/>
  <c r="DC46" i="15"/>
  <c r="DG46" i="15"/>
  <c r="BS47" i="15"/>
  <c r="BW47" i="15"/>
  <c r="BY47" i="15"/>
  <c r="CC47" i="15"/>
  <c r="CE47" i="15"/>
  <c r="CI47" i="15"/>
  <c r="CK47" i="15"/>
  <c r="CO47" i="15"/>
  <c r="CQ47" i="15"/>
  <c r="CU47" i="15"/>
  <c r="CW47" i="15"/>
  <c r="DA47" i="15"/>
  <c r="DC47" i="15"/>
  <c r="DG47" i="15"/>
  <c r="BS49" i="15"/>
  <c r="BW49" i="15"/>
  <c r="BY49" i="15"/>
  <c r="CC49" i="15"/>
  <c r="T19" i="15" s="1"/>
  <c r="CE49" i="15"/>
  <c r="CI49" i="15"/>
  <c r="CK49" i="15"/>
  <c r="CO49" i="15"/>
  <c r="CQ49" i="15"/>
  <c r="CU49" i="15"/>
  <c r="BG19" i="15" s="1"/>
  <c r="CW49" i="15"/>
  <c r="DA49" i="15"/>
  <c r="DC49" i="15"/>
  <c r="DG49" i="15"/>
  <c r="BS50" i="15"/>
  <c r="BW50" i="15"/>
  <c r="AO21" i="15" s="1"/>
  <c r="BY50" i="15"/>
  <c r="CC50" i="15"/>
  <c r="CE50" i="15"/>
  <c r="CI50" i="15"/>
  <c r="CK50" i="15"/>
  <c r="CO50" i="15"/>
  <c r="U24" i="15" s="1"/>
  <c r="CQ50" i="15"/>
  <c r="CU50" i="15"/>
  <c r="CW50" i="15"/>
  <c r="DA50" i="15"/>
  <c r="DC50" i="15"/>
  <c r="DG50" i="15"/>
  <c r="BS52" i="15"/>
  <c r="BW52" i="15"/>
  <c r="BY52" i="15"/>
  <c r="CC52" i="15"/>
  <c r="CE52" i="15"/>
  <c r="CI52" i="15"/>
  <c r="CK52" i="15"/>
  <c r="CO52" i="15"/>
  <c r="AC19" i="15" s="1"/>
  <c r="CQ52" i="15"/>
  <c r="CU52" i="15"/>
  <c r="CW52" i="15"/>
  <c r="DA52" i="15"/>
  <c r="DC52" i="15"/>
  <c r="DG52" i="15"/>
  <c r="BS53" i="15"/>
  <c r="BW53" i="15"/>
  <c r="BY53" i="15"/>
  <c r="CC53" i="15"/>
  <c r="CE53" i="15"/>
  <c r="CI53" i="15"/>
  <c r="CK53" i="15"/>
  <c r="CO53" i="15"/>
  <c r="CQ53" i="15"/>
  <c r="CU53" i="15"/>
  <c r="CW53" i="15"/>
  <c r="DA53" i="15"/>
  <c r="DC53" i="15"/>
  <c r="DG53" i="15"/>
  <c r="BS55" i="15"/>
  <c r="BW55" i="15"/>
  <c r="BY55" i="15"/>
  <c r="CC55" i="15"/>
  <c r="X20" i="15" s="1"/>
  <c r="CE55" i="15"/>
  <c r="CI55" i="15"/>
  <c r="CK55" i="15"/>
  <c r="CO55" i="15"/>
  <c r="AL23" i="15" s="1"/>
  <c r="CQ55" i="15"/>
  <c r="CU55" i="15"/>
  <c r="CW55" i="15"/>
  <c r="DA55" i="15"/>
  <c r="DC55" i="15"/>
  <c r="DG55" i="15"/>
  <c r="BS56" i="15"/>
  <c r="BW56" i="15"/>
  <c r="BY56" i="15"/>
  <c r="CC56" i="15"/>
  <c r="CE56" i="15"/>
  <c r="CI56" i="15"/>
  <c r="AG25" i="15" s="1"/>
  <c r="CK56" i="15"/>
  <c r="CO56" i="15"/>
  <c r="CQ56" i="15"/>
  <c r="CU56" i="15"/>
  <c r="CW56" i="15"/>
  <c r="DA56" i="15"/>
  <c r="DC56" i="15"/>
  <c r="DG56" i="15"/>
  <c r="L6" i="13"/>
  <c r="O6" i="13"/>
  <c r="R6" i="13"/>
  <c r="U6" i="13"/>
  <c r="X6" i="13"/>
  <c r="AA6" i="13"/>
  <c r="AD6" i="13"/>
  <c r="AG6" i="13"/>
  <c r="AJ6" i="13"/>
  <c r="AM6" i="13"/>
  <c r="BA8" i="13"/>
  <c r="BE8" i="13"/>
  <c r="BG8" i="13"/>
  <c r="BK8" i="13"/>
  <c r="T12" i="13" s="1"/>
  <c r="BM8" i="13"/>
  <c r="BQ8" i="13"/>
  <c r="AJ11" i="13" s="1"/>
  <c r="BS8" i="13"/>
  <c r="BW8" i="13"/>
  <c r="AA10" i="13" s="1"/>
  <c r="BY8" i="13"/>
  <c r="CC8" i="13"/>
  <c r="D9" i="13"/>
  <c r="K9" i="13"/>
  <c r="AP9" i="13"/>
  <c r="AR9" i="13"/>
  <c r="BA9" i="13"/>
  <c r="BE9" i="13"/>
  <c r="BG9" i="13"/>
  <c r="BK9" i="13"/>
  <c r="R12" i="13" s="1"/>
  <c r="BM9" i="13"/>
  <c r="BQ9" i="13"/>
  <c r="BS9" i="13"/>
  <c r="BW9" i="13"/>
  <c r="O14" i="13" s="1"/>
  <c r="BY9" i="13"/>
  <c r="CC9" i="13"/>
  <c r="AC16" i="13" s="1"/>
  <c r="D10" i="13"/>
  <c r="K10" i="13"/>
  <c r="AP10" i="13"/>
  <c r="AR10" i="13"/>
  <c r="D11" i="13"/>
  <c r="K11" i="13"/>
  <c r="U11" i="13"/>
  <c r="AP11" i="13"/>
  <c r="E11" i="13" s="1"/>
  <c r="AR11" i="13"/>
  <c r="BA11" i="13"/>
  <c r="BE11" i="13"/>
  <c r="BG11" i="13"/>
  <c r="BK11" i="13"/>
  <c r="BM11" i="13"/>
  <c r="BQ11" i="13"/>
  <c r="BS11" i="13"/>
  <c r="BW11" i="13"/>
  <c r="BY11" i="13"/>
  <c r="CC11" i="13"/>
  <c r="D12" i="13"/>
  <c r="K12" i="13"/>
  <c r="AI12" i="13"/>
  <c r="AP12" i="13"/>
  <c r="AR12" i="13"/>
  <c r="BA12" i="13"/>
  <c r="BE12" i="13"/>
  <c r="BG12" i="13"/>
  <c r="BK12" i="13"/>
  <c r="BM12" i="13"/>
  <c r="BQ12" i="13"/>
  <c r="AO14" i="13" s="1"/>
  <c r="BS12" i="13"/>
  <c r="BW12" i="13"/>
  <c r="L15" i="13" s="1"/>
  <c r="BY12" i="13"/>
  <c r="CC12" i="13"/>
  <c r="D13" i="13"/>
  <c r="K13" i="13"/>
  <c r="AG13" i="13"/>
  <c r="AP13" i="13"/>
  <c r="AR13" i="13"/>
  <c r="D14" i="13"/>
  <c r="K14" i="13"/>
  <c r="AI14" i="13"/>
  <c r="AM14" i="13"/>
  <c r="AP14" i="13"/>
  <c r="AR14" i="13"/>
  <c r="BA14" i="13"/>
  <c r="BE14" i="13"/>
  <c r="BG14" i="13"/>
  <c r="BK14" i="13"/>
  <c r="AI18" i="13" s="1"/>
  <c r="BM14" i="13"/>
  <c r="BQ14" i="13"/>
  <c r="BS14" i="13"/>
  <c r="BW14" i="13"/>
  <c r="BY14" i="13"/>
  <c r="CC14" i="13"/>
  <c r="O11" i="13" s="1"/>
  <c r="D15" i="13"/>
  <c r="K15" i="13"/>
  <c r="AP15" i="13"/>
  <c r="AR15" i="13"/>
  <c r="BA15" i="13"/>
  <c r="BE15" i="13"/>
  <c r="BG15" i="13"/>
  <c r="BK15" i="13"/>
  <c r="BM15" i="13"/>
  <c r="BQ15" i="13"/>
  <c r="BS15" i="13"/>
  <c r="BW15" i="13"/>
  <c r="BY15" i="13"/>
  <c r="CC15" i="13"/>
  <c r="D16" i="13"/>
  <c r="K16" i="13"/>
  <c r="AA16" i="13"/>
  <c r="AP16" i="13"/>
  <c r="AR16" i="13"/>
  <c r="D17" i="13"/>
  <c r="K17" i="13"/>
  <c r="AP17" i="13"/>
  <c r="AR17" i="13"/>
  <c r="BA17" i="13"/>
  <c r="BE17" i="13"/>
  <c r="O17" i="13" s="1"/>
  <c r="BG17" i="13"/>
  <c r="BK17" i="13"/>
  <c r="BM17" i="13"/>
  <c r="BQ17" i="13"/>
  <c r="BS17" i="13"/>
  <c r="BW17" i="13"/>
  <c r="BY17" i="13"/>
  <c r="CC17" i="13"/>
  <c r="D18" i="13"/>
  <c r="K18" i="13"/>
  <c r="AA18" i="13"/>
  <c r="AC18" i="13"/>
  <c r="AP18" i="13"/>
  <c r="AR18" i="13"/>
  <c r="BA18" i="13"/>
  <c r="BE18" i="13"/>
  <c r="BG18" i="13"/>
  <c r="BK18" i="13"/>
  <c r="BM18" i="13"/>
  <c r="BQ18" i="13"/>
  <c r="BS18" i="13"/>
  <c r="BW18" i="13"/>
  <c r="BY18" i="13"/>
  <c r="CC18" i="13"/>
  <c r="BA20" i="13"/>
  <c r="BE20" i="13"/>
  <c r="BG20" i="13"/>
  <c r="BK20" i="13"/>
  <c r="BM20" i="13"/>
  <c r="BQ20" i="13"/>
  <c r="BS20" i="13"/>
  <c r="BW20" i="13"/>
  <c r="BY20" i="13"/>
  <c r="CC20" i="13"/>
  <c r="BA21" i="13"/>
  <c r="BE21" i="13"/>
  <c r="BG21" i="13"/>
  <c r="BK21" i="13"/>
  <c r="BM21" i="13"/>
  <c r="BQ21" i="13"/>
  <c r="BS21" i="13"/>
  <c r="BW21" i="13"/>
  <c r="BY21" i="13"/>
  <c r="CC21" i="13"/>
  <c r="BA24" i="13"/>
  <c r="BE24" i="13"/>
  <c r="BG24" i="13"/>
  <c r="BK24" i="13"/>
  <c r="BM24" i="13"/>
  <c r="BQ24" i="13"/>
  <c r="BS24" i="13"/>
  <c r="BW24" i="13"/>
  <c r="AD16" i="13" s="1"/>
  <c r="BA25" i="13"/>
  <c r="BE25" i="13"/>
  <c r="O15" i="13" s="1"/>
  <c r="BG25" i="13"/>
  <c r="BK25" i="13"/>
  <c r="BM25" i="13"/>
  <c r="BQ25" i="13"/>
  <c r="BS25" i="13"/>
  <c r="BW25" i="13"/>
  <c r="BA27" i="13"/>
  <c r="BE27" i="13"/>
  <c r="BG27" i="13"/>
  <c r="BK27" i="13"/>
  <c r="X16" i="13" s="1"/>
  <c r="BM27" i="13"/>
  <c r="BQ27" i="13"/>
  <c r="BS27" i="13"/>
  <c r="BW27" i="13"/>
  <c r="BA28" i="13"/>
  <c r="BE28" i="13"/>
  <c r="BG28" i="13"/>
  <c r="BK28" i="13"/>
  <c r="BM28" i="13"/>
  <c r="BQ28" i="13"/>
  <c r="BS28" i="13"/>
  <c r="BW28" i="13"/>
  <c r="BA30" i="13"/>
  <c r="BE30" i="13"/>
  <c r="BG30" i="13"/>
  <c r="BK30" i="13"/>
  <c r="BM30" i="13"/>
  <c r="BQ30" i="13"/>
  <c r="AL9" i="13" s="1"/>
  <c r="BS30" i="13"/>
  <c r="BW30" i="13"/>
  <c r="BA31" i="13"/>
  <c r="BE31" i="13"/>
  <c r="U13" i="13" s="1"/>
  <c r="BG31" i="13"/>
  <c r="BK31" i="13"/>
  <c r="BM31" i="13"/>
  <c r="BQ31" i="13"/>
  <c r="BS31" i="13"/>
  <c r="BW31" i="13"/>
  <c r="BA33" i="13"/>
  <c r="BE33" i="13"/>
  <c r="BG33" i="13"/>
  <c r="BK33" i="13"/>
  <c r="BM33" i="13"/>
  <c r="BQ33" i="13"/>
  <c r="AA12" i="13" s="1"/>
  <c r="BS33" i="13"/>
  <c r="BW33" i="13"/>
  <c r="BA34" i="13"/>
  <c r="BE34" i="13"/>
  <c r="BG34" i="13"/>
  <c r="BK34" i="13"/>
  <c r="BM34" i="13"/>
  <c r="BQ34" i="13"/>
  <c r="BS34" i="13"/>
  <c r="BW34" i="13"/>
  <c r="BA36" i="13"/>
  <c r="BE36" i="13"/>
  <c r="BG36" i="13"/>
  <c r="BK36" i="13"/>
  <c r="O18" i="13" s="1"/>
  <c r="BM36" i="13"/>
  <c r="BQ36" i="13"/>
  <c r="BS36" i="13"/>
  <c r="BW36" i="13"/>
  <c r="BA37" i="13"/>
  <c r="BE37" i="13"/>
  <c r="BG37" i="13"/>
  <c r="BK37" i="13"/>
  <c r="BM37" i="13"/>
  <c r="BQ37" i="13"/>
  <c r="BS37" i="13"/>
  <c r="BW37" i="13"/>
  <c r="L6" i="11"/>
  <c r="O6" i="11"/>
  <c r="R6" i="11"/>
  <c r="U6" i="11"/>
  <c r="X6" i="11"/>
  <c r="AA6" i="11"/>
  <c r="AD6" i="11"/>
  <c r="AR8" i="11"/>
  <c r="AV8" i="11"/>
  <c r="O9" i="11" s="1"/>
  <c r="AX8" i="11"/>
  <c r="BB8" i="11"/>
  <c r="BD8" i="11"/>
  <c r="BH8" i="11"/>
  <c r="D9" i="11"/>
  <c r="K9" i="11"/>
  <c r="AG9" i="11"/>
  <c r="AI9" i="11"/>
  <c r="AR9" i="11"/>
  <c r="AV9" i="11"/>
  <c r="AX9" i="11"/>
  <c r="BB9" i="11"/>
  <c r="BD9" i="11"/>
  <c r="BH9" i="11"/>
  <c r="O13" i="11" s="1"/>
  <c r="D10" i="11"/>
  <c r="K10" i="11"/>
  <c r="AG10" i="11"/>
  <c r="AI10" i="11"/>
  <c r="D11" i="11"/>
  <c r="K11" i="11"/>
  <c r="AG11" i="11"/>
  <c r="AI11" i="11"/>
  <c r="AR11" i="11"/>
  <c r="AV11" i="11"/>
  <c r="AX11" i="11"/>
  <c r="BB11" i="11"/>
  <c r="BD11" i="11"/>
  <c r="BH11" i="11"/>
  <c r="D12" i="11"/>
  <c r="K12" i="11"/>
  <c r="AG12" i="11"/>
  <c r="AI12" i="11"/>
  <c r="AR12" i="11"/>
  <c r="AV12" i="11"/>
  <c r="AX12" i="11"/>
  <c r="BB12" i="11"/>
  <c r="BD12" i="11"/>
  <c r="BH12" i="11"/>
  <c r="D13" i="11"/>
  <c r="K13" i="11"/>
  <c r="AD13" i="11"/>
  <c r="AG13" i="11"/>
  <c r="E13" i="11" s="1"/>
  <c r="AI13" i="11"/>
  <c r="D14" i="11"/>
  <c r="K14" i="11"/>
  <c r="AG14" i="11"/>
  <c r="AI14" i="11"/>
  <c r="AR14" i="11"/>
  <c r="AV14" i="11"/>
  <c r="AX14" i="11"/>
  <c r="BB14" i="11"/>
  <c r="BD14" i="11"/>
  <c r="BH14" i="11"/>
  <c r="D15" i="11"/>
  <c r="K15" i="11"/>
  <c r="AG15" i="11"/>
  <c r="AI15" i="11"/>
  <c r="AR15" i="11"/>
  <c r="AV15" i="11"/>
  <c r="AX15" i="11"/>
  <c r="BB15" i="11"/>
  <c r="BD15" i="11"/>
  <c r="BH15" i="11"/>
  <c r="AR17" i="11"/>
  <c r="AV17" i="11"/>
  <c r="AX17" i="11"/>
  <c r="BB17" i="11"/>
  <c r="BD17" i="11"/>
  <c r="BH17" i="11"/>
  <c r="AR18" i="11"/>
  <c r="AV18" i="11"/>
  <c r="AF9" i="11" s="1"/>
  <c r="AX18" i="11"/>
  <c r="BB18" i="11"/>
  <c r="Z9" i="11" s="1"/>
  <c r="BD18" i="11"/>
  <c r="BH18" i="11"/>
  <c r="Z15" i="11" s="1"/>
  <c r="AR20" i="11"/>
  <c r="AV20" i="11"/>
  <c r="AX20" i="11"/>
  <c r="BB20" i="11"/>
  <c r="BD20" i="11"/>
  <c r="BH20" i="11"/>
  <c r="AR21" i="11"/>
  <c r="AV21" i="11"/>
  <c r="AX21" i="11"/>
  <c r="BB21" i="11"/>
  <c r="BD21" i="11"/>
  <c r="BH21" i="11"/>
  <c r="AR23" i="11"/>
  <c r="AV23" i="11"/>
  <c r="AX23" i="11"/>
  <c r="BB23" i="11"/>
  <c r="BD23" i="11"/>
  <c r="BH23" i="11"/>
  <c r="AR24" i="11"/>
  <c r="AV24" i="11"/>
  <c r="AX24" i="11"/>
  <c r="BB24" i="11"/>
  <c r="BD24" i="11"/>
  <c r="BH24" i="11"/>
  <c r="AR26" i="11"/>
  <c r="AV26" i="11"/>
  <c r="AX26" i="11"/>
  <c r="BB26" i="11"/>
  <c r="BD26" i="11"/>
  <c r="BH26" i="11"/>
  <c r="Z11" i="11" s="1"/>
  <c r="AR27" i="11"/>
  <c r="AV27" i="11"/>
  <c r="AX27" i="11"/>
  <c r="BB27" i="11"/>
  <c r="BD27" i="11"/>
  <c r="BH27" i="11"/>
  <c r="L6" i="10"/>
  <c r="O6" i="10"/>
  <c r="R6" i="10"/>
  <c r="U6" i="10"/>
  <c r="X6" i="10"/>
  <c r="AA6" i="10"/>
  <c r="AO7" i="10"/>
  <c r="AS7" i="10"/>
  <c r="L10" i="10" s="1"/>
  <c r="AU7" i="10"/>
  <c r="AY7" i="10"/>
  <c r="X12" i="10" s="1"/>
  <c r="AO8" i="10"/>
  <c r="AS8" i="10"/>
  <c r="AU8" i="10"/>
  <c r="AY8" i="10"/>
  <c r="D9" i="10"/>
  <c r="K9" i="10"/>
  <c r="AD9" i="10"/>
  <c r="AF9" i="10"/>
  <c r="E9" i="10" s="1"/>
  <c r="D10" i="10"/>
  <c r="K10" i="10"/>
  <c r="AD10" i="10"/>
  <c r="AF10" i="10"/>
  <c r="AO10" i="10"/>
  <c r="AS10" i="10"/>
  <c r="AU10" i="10"/>
  <c r="AY10" i="10"/>
  <c r="R14" i="10" s="1"/>
  <c r="D11" i="10"/>
  <c r="K11" i="10"/>
  <c r="AD11" i="10"/>
  <c r="AF11" i="10"/>
  <c r="AO11" i="10"/>
  <c r="AS11" i="10"/>
  <c r="AU11" i="10"/>
  <c r="AY11" i="10"/>
  <c r="D12" i="10"/>
  <c r="K12" i="10"/>
  <c r="AD12" i="10"/>
  <c r="AF12" i="10"/>
  <c r="D13" i="10"/>
  <c r="K13" i="10"/>
  <c r="AD13" i="10"/>
  <c r="AF13" i="10"/>
  <c r="AO13" i="10"/>
  <c r="AS13" i="10"/>
  <c r="AU13" i="10"/>
  <c r="AY13" i="10"/>
  <c r="D14" i="10"/>
  <c r="K14" i="10"/>
  <c r="AD14" i="10"/>
  <c r="AF14" i="10"/>
  <c r="AO14" i="10"/>
  <c r="AS14" i="10"/>
  <c r="AU14" i="10"/>
  <c r="AY14" i="10"/>
  <c r="AO16" i="10"/>
  <c r="AS16" i="10"/>
  <c r="AU16" i="10"/>
  <c r="AY16" i="10"/>
  <c r="AO17" i="10"/>
  <c r="AS17" i="10"/>
  <c r="AU17" i="10"/>
  <c r="AY17" i="10"/>
  <c r="AO19" i="10"/>
  <c r="AS19" i="10"/>
  <c r="AU19" i="10"/>
  <c r="AY19" i="10"/>
  <c r="AO20" i="10"/>
  <c r="AS20" i="10"/>
  <c r="AU20" i="10"/>
  <c r="AY20" i="10"/>
  <c r="AO22" i="10"/>
  <c r="AS22" i="10"/>
  <c r="AU22" i="10"/>
  <c r="AY22" i="10"/>
  <c r="AO23" i="10"/>
  <c r="AS23" i="10"/>
  <c r="AU23" i="10"/>
  <c r="AY23" i="10"/>
  <c r="AO25" i="10"/>
  <c r="AS25" i="10"/>
  <c r="AU25" i="10"/>
  <c r="AY25" i="10"/>
  <c r="AO26" i="10"/>
  <c r="AS26" i="10"/>
  <c r="AU26" i="10"/>
  <c r="AY26" i="10"/>
  <c r="T13" i="10" s="1"/>
  <c r="AO28" i="10"/>
  <c r="AS28" i="10"/>
  <c r="AO29" i="10"/>
  <c r="AS29" i="10"/>
  <c r="AL5" i="3"/>
  <c r="AP5" i="3"/>
  <c r="L6" i="3"/>
  <c r="O6" i="3"/>
  <c r="R6" i="3"/>
  <c r="U6" i="3"/>
  <c r="X6" i="3"/>
  <c r="AL6" i="3"/>
  <c r="AP6" i="3"/>
  <c r="AL8" i="3"/>
  <c r="AP8" i="3"/>
  <c r="D9" i="3"/>
  <c r="K9" i="3"/>
  <c r="AA9" i="3"/>
  <c r="E9" i="3" s="1"/>
  <c r="AC9" i="3"/>
  <c r="AL9" i="3"/>
  <c r="AP9" i="3"/>
  <c r="D10" i="3"/>
  <c r="K10" i="3"/>
  <c r="AA10" i="3"/>
  <c r="AC10" i="3"/>
  <c r="D11" i="3"/>
  <c r="K11" i="3"/>
  <c r="AA11" i="3"/>
  <c r="AC11" i="3"/>
  <c r="E11" i="3" s="1"/>
  <c r="AL11" i="3"/>
  <c r="AP11" i="3"/>
  <c r="L13" i="3" s="1"/>
  <c r="D12" i="3"/>
  <c r="K12" i="3"/>
  <c r="R12" i="3"/>
  <c r="AA12" i="3"/>
  <c r="AC12" i="3"/>
  <c r="AL12" i="3"/>
  <c r="AP12" i="3"/>
  <c r="D13" i="3"/>
  <c r="K13" i="3"/>
  <c r="AA13" i="3"/>
  <c r="AC13" i="3"/>
  <c r="AL14" i="3"/>
  <c r="AP14" i="3"/>
  <c r="AL15" i="3"/>
  <c r="AP15" i="3"/>
  <c r="AL17" i="3"/>
  <c r="AP17" i="3"/>
  <c r="AL18" i="3"/>
  <c r="AP18" i="3"/>
  <c r="AL20" i="3"/>
  <c r="AP20" i="3"/>
  <c r="AL21" i="3"/>
  <c r="AP21" i="3"/>
  <c r="AL23" i="3"/>
  <c r="AP23" i="3"/>
  <c r="X12" i="3" s="1"/>
  <c r="AL24" i="3"/>
  <c r="AP24" i="3"/>
  <c r="AL26" i="3"/>
  <c r="AP26" i="3"/>
  <c r="L11" i="3" s="1"/>
  <c r="AL27" i="3"/>
  <c r="AP27" i="3"/>
  <c r="AL29" i="3"/>
  <c r="AP29" i="3"/>
  <c r="AL30" i="3"/>
  <c r="AP30" i="3"/>
  <c r="AL32" i="3"/>
  <c r="AP32" i="3"/>
  <c r="AL33" i="3"/>
  <c r="AP33" i="3"/>
  <c r="L6" i="2"/>
  <c r="O6" i="2"/>
  <c r="R6" i="2"/>
  <c r="U6" i="2"/>
  <c r="AI6" i="2"/>
  <c r="AM6" i="2"/>
  <c r="AI7" i="2"/>
  <c r="AM7" i="2"/>
  <c r="D9" i="2"/>
  <c r="K9" i="2"/>
  <c r="X9" i="2"/>
  <c r="E9" i="2" s="1"/>
  <c r="Z9" i="2"/>
  <c r="AI9" i="2"/>
  <c r="AM9" i="2"/>
  <c r="D10" i="2"/>
  <c r="K10" i="2"/>
  <c r="X10" i="2"/>
  <c r="AI10" i="2"/>
  <c r="AM10" i="2"/>
  <c r="D11" i="2"/>
  <c r="K11" i="2"/>
  <c r="U11" i="2"/>
  <c r="W11" i="2"/>
  <c r="X11" i="2"/>
  <c r="E11" i="2" s="1"/>
  <c r="Z11" i="2"/>
  <c r="D12" i="2"/>
  <c r="K12" i="2"/>
  <c r="R12" i="2"/>
  <c r="X12" i="2"/>
  <c r="E12" i="2" s="1"/>
  <c r="Z12" i="2"/>
  <c r="AI12" i="2"/>
  <c r="AM12" i="2"/>
  <c r="R9" i="2" s="1"/>
  <c r="AI13" i="2"/>
  <c r="AM13" i="2"/>
  <c r="AI15" i="2"/>
  <c r="AM15" i="2"/>
  <c r="AI16" i="2"/>
  <c r="AM16" i="2"/>
  <c r="U10" i="2" s="1"/>
  <c r="AI18" i="2"/>
  <c r="AM18" i="2"/>
  <c r="L12" i="2" s="1"/>
  <c r="AI19" i="2"/>
  <c r="AM19" i="2"/>
  <c r="AI21" i="2"/>
  <c r="AM21" i="2"/>
  <c r="AI22" i="2"/>
  <c r="AM22" i="2"/>
  <c r="L6" i="1"/>
  <c r="O6" i="1"/>
  <c r="R6" i="1"/>
  <c r="AJ6" i="1"/>
  <c r="AJ7" i="1"/>
  <c r="D9" i="1"/>
  <c r="K9" i="1"/>
  <c r="AF9" i="1" s="1"/>
  <c r="T9" i="1"/>
  <c r="U9" i="1"/>
  <c r="AJ9" i="1"/>
  <c r="N11" i="1" s="1"/>
  <c r="D10" i="1"/>
  <c r="K10" i="1"/>
  <c r="AF12" i="1" s="1"/>
  <c r="U10" i="1"/>
  <c r="W10" i="1"/>
  <c r="AJ10" i="1"/>
  <c r="D11" i="1"/>
  <c r="K11" i="1"/>
  <c r="AF10" i="1" s="1"/>
  <c r="U11" i="1"/>
  <c r="W11" i="1"/>
  <c r="AJ12" i="1"/>
  <c r="AJ13" i="1"/>
  <c r="W14" i="16"/>
  <c r="AL19" i="18"/>
  <c r="AJ19" i="18"/>
  <c r="AF17" i="18"/>
  <c r="AD17" i="18"/>
  <c r="AO20" i="18"/>
  <c r="AM20" i="18"/>
  <c r="U19" i="18"/>
  <c r="AG12" i="18"/>
  <c r="R13" i="18"/>
  <c r="AD13" i="18"/>
  <c r="T18" i="18"/>
  <c r="R18" i="18"/>
  <c r="Z19" i="18"/>
  <c r="T17" i="18"/>
  <c r="R17" i="18"/>
  <c r="U16" i="18"/>
  <c r="O18" i="18"/>
  <c r="X18" i="18"/>
  <c r="AG20" i="18"/>
  <c r="R13" i="11" l="1"/>
  <c r="Z16" i="16"/>
  <c r="AI13" i="16"/>
  <c r="AG9" i="16"/>
  <c r="AS18" i="18"/>
  <c r="O9" i="1"/>
  <c r="X9" i="1" s="1"/>
  <c r="E10" i="10"/>
  <c r="AJ15" i="13"/>
  <c r="AV25" i="15"/>
  <c r="AF19" i="15"/>
  <c r="AU18" i="15"/>
  <c r="BA16" i="15"/>
  <c r="X16" i="16"/>
  <c r="AF6" i="1"/>
  <c r="Q19" i="15"/>
  <c r="AY16" i="15"/>
  <c r="N16" i="16"/>
  <c r="U13" i="16"/>
  <c r="AJ12" i="18"/>
  <c r="L16" i="18"/>
  <c r="AD16" i="18"/>
  <c r="AL15" i="18"/>
  <c r="T14" i="10"/>
  <c r="E10" i="13"/>
  <c r="AR13" i="18"/>
  <c r="T20" i="18"/>
  <c r="X11" i="18"/>
  <c r="Q13" i="10"/>
  <c r="O12" i="11"/>
  <c r="AA12" i="11"/>
  <c r="AG18" i="13"/>
  <c r="X22" i="15"/>
  <c r="E18" i="15"/>
  <c r="AG10" i="16"/>
  <c r="O11" i="16"/>
  <c r="X11" i="16"/>
  <c r="AO10" i="18"/>
  <c r="T12" i="2"/>
  <c r="R13" i="3"/>
  <c r="X9" i="3"/>
  <c r="X14" i="11"/>
  <c r="O16" i="13"/>
  <c r="R16" i="13"/>
  <c r="R17" i="13"/>
  <c r="AC24" i="15"/>
  <c r="W24" i="15"/>
  <c r="U19" i="15"/>
  <c r="Q22" i="15"/>
  <c r="BD18" i="15"/>
  <c r="Q21" i="15"/>
  <c r="Z21" i="15"/>
  <c r="AG21" i="15"/>
  <c r="U14" i="16"/>
  <c r="AA10" i="18"/>
  <c r="Z11" i="18"/>
  <c r="Q9" i="11"/>
  <c r="AO11" i="13"/>
  <c r="AO16" i="13"/>
  <c r="AC10" i="13"/>
  <c r="L23" i="15"/>
  <c r="BA21" i="15"/>
  <c r="E15" i="15"/>
  <c r="E11" i="15"/>
  <c r="L11" i="18"/>
  <c r="T9" i="18"/>
  <c r="E10" i="1"/>
  <c r="N10" i="3"/>
  <c r="E11" i="10"/>
  <c r="AF23" i="15"/>
  <c r="L11" i="15"/>
  <c r="Z9" i="16"/>
  <c r="AC10" i="16"/>
  <c r="R15" i="16"/>
  <c r="AA11" i="16"/>
  <c r="AI12" i="18"/>
  <c r="L15" i="18"/>
  <c r="U17" i="18"/>
  <c r="E15" i="11"/>
  <c r="T10" i="13"/>
  <c r="E13" i="13"/>
  <c r="E13" i="16"/>
  <c r="L11" i="1"/>
  <c r="U13" i="3"/>
  <c r="AL18" i="13"/>
  <c r="T14" i="13"/>
  <c r="N12" i="13"/>
  <c r="T24" i="15"/>
  <c r="AL12" i="18"/>
  <c r="R9" i="18"/>
  <c r="Q12" i="3"/>
  <c r="E14" i="11"/>
  <c r="O13" i="13"/>
  <c r="Q14" i="13"/>
  <c r="AV24" i="15"/>
  <c r="AS15" i="15"/>
  <c r="BG24" i="15"/>
  <c r="AG20" i="15"/>
  <c r="AA17" i="18"/>
  <c r="W23" i="15"/>
  <c r="E17" i="18"/>
  <c r="E16" i="13"/>
  <c r="Z18" i="15"/>
  <c r="W25" i="15"/>
  <c r="E17" i="15"/>
  <c r="E14" i="16"/>
  <c r="O14" i="18"/>
  <c r="AC10" i="10"/>
  <c r="E25" i="15"/>
  <c r="AI9" i="16"/>
  <c r="L10" i="2"/>
  <c r="X15" i="13"/>
  <c r="W11" i="13"/>
  <c r="Q17" i="15"/>
  <c r="Z17" i="15"/>
  <c r="R22" i="15"/>
  <c r="Q25" i="15"/>
  <c r="AR15" i="15"/>
  <c r="E14" i="18"/>
  <c r="AU10" i="18"/>
  <c r="E15" i="18"/>
  <c r="E12" i="13"/>
  <c r="U15" i="13"/>
  <c r="W15" i="13"/>
  <c r="AF12" i="13"/>
  <c r="AD12" i="13"/>
  <c r="AO9" i="13"/>
  <c r="L18" i="13"/>
  <c r="AM9" i="13"/>
  <c r="N18" i="13"/>
  <c r="AM24" i="15"/>
  <c r="BB19" i="15"/>
  <c r="BD19" i="15"/>
  <c r="AM10" i="15"/>
  <c r="N19" i="15"/>
  <c r="AA9" i="11"/>
  <c r="AF12" i="11"/>
  <c r="AC10" i="11"/>
  <c r="AA10" i="11"/>
  <c r="Q14" i="11"/>
  <c r="R15" i="11"/>
  <c r="T15" i="11"/>
  <c r="L19" i="15"/>
  <c r="AR17" i="18"/>
  <c r="AP17" i="18"/>
  <c r="X16" i="18"/>
  <c r="AI13" i="18"/>
  <c r="AG13" i="18"/>
  <c r="L19" i="18"/>
  <c r="AP9" i="18"/>
  <c r="AR9" i="18"/>
  <c r="Q19" i="18"/>
  <c r="AR10" i="18"/>
  <c r="O19" i="18"/>
  <c r="AP10" i="18"/>
  <c r="AU14" i="18"/>
  <c r="AS14" i="18"/>
  <c r="AA20" i="18"/>
  <c r="AC20" i="18"/>
  <c r="AS19" i="18"/>
  <c r="AR20" i="18"/>
  <c r="AP20" i="18"/>
  <c r="W14" i="18"/>
  <c r="AC12" i="18"/>
  <c r="AL13" i="18"/>
  <c r="AJ13" i="18"/>
  <c r="X17" i="18"/>
  <c r="Z17" i="18"/>
  <c r="AJ20" i="18"/>
  <c r="AS17" i="18"/>
  <c r="AC19" i="18"/>
  <c r="AA19" i="18"/>
  <c r="AR14" i="18"/>
  <c r="AP14" i="18"/>
  <c r="Z14" i="18"/>
  <c r="X14" i="18"/>
  <c r="AC13" i="18"/>
  <c r="N17" i="18"/>
  <c r="AJ9" i="18"/>
  <c r="L17" i="18"/>
  <c r="AU15" i="18"/>
  <c r="AF20" i="18"/>
  <c r="AS15" i="18"/>
  <c r="AD20" i="18"/>
  <c r="T12" i="18"/>
  <c r="W11" i="18"/>
  <c r="R12" i="18"/>
  <c r="U11" i="18"/>
  <c r="N13" i="18"/>
  <c r="X9" i="18"/>
  <c r="L13" i="18"/>
  <c r="AA15" i="13"/>
  <c r="AF14" i="13"/>
  <c r="AO12" i="13"/>
  <c r="AM12" i="13"/>
  <c r="W18" i="13"/>
  <c r="AV10" i="15"/>
  <c r="L22" i="15"/>
  <c r="N22" i="15"/>
  <c r="AX10" i="15"/>
  <c r="N16" i="18"/>
  <c r="AI9" i="18"/>
  <c r="AG9" i="18"/>
  <c r="AO24" i="15"/>
  <c r="E22" i="15"/>
  <c r="T23" i="15"/>
  <c r="X25" i="15"/>
  <c r="U11" i="16"/>
  <c r="W11" i="16"/>
  <c r="R12" i="16"/>
  <c r="Q11" i="18"/>
  <c r="R10" i="18"/>
  <c r="AP12" i="18"/>
  <c r="AR12" i="18"/>
  <c r="W19" i="18"/>
  <c r="AU17" i="18"/>
  <c r="AF10" i="18"/>
  <c r="AD10" i="18"/>
  <c r="Q15" i="18"/>
  <c r="AI19" i="18"/>
  <c r="AR16" i="18"/>
  <c r="AP16" i="18"/>
  <c r="AG19" i="18"/>
  <c r="AU19" i="18"/>
  <c r="E18" i="13"/>
  <c r="AS9" i="18"/>
  <c r="AU9" i="18"/>
  <c r="N20" i="18"/>
  <c r="L20" i="18"/>
  <c r="X15" i="18"/>
  <c r="Z15" i="18"/>
  <c r="L12" i="11"/>
  <c r="W9" i="11"/>
  <c r="N12" i="11"/>
  <c r="AR11" i="15"/>
  <c r="O20" i="15"/>
  <c r="Q20" i="15"/>
  <c r="O14" i="16"/>
  <c r="N15" i="18"/>
  <c r="AD9" i="18"/>
  <c r="AF9" i="18"/>
  <c r="E14" i="10"/>
  <c r="AA11" i="11"/>
  <c r="AC11" i="11"/>
  <c r="T14" i="11"/>
  <c r="L10" i="11"/>
  <c r="E15" i="13"/>
  <c r="L10" i="1"/>
  <c r="AM17" i="13"/>
  <c r="AD21" i="15"/>
  <c r="AF21" i="15"/>
  <c r="AR16" i="15"/>
  <c r="AF20" i="15"/>
  <c r="AV18" i="15"/>
  <c r="AL22" i="15"/>
  <c r="AX18" i="15"/>
  <c r="Z16" i="15"/>
  <c r="X16" i="15"/>
  <c r="AY19" i="15"/>
  <c r="AM23" i="15"/>
  <c r="AS24" i="15"/>
  <c r="BD21" i="15"/>
  <c r="O16" i="15"/>
  <c r="Q16" i="15"/>
  <c r="AU25" i="15"/>
  <c r="BE21" i="15"/>
  <c r="BG21" i="15"/>
  <c r="AV21" i="15"/>
  <c r="AS22" i="15"/>
  <c r="AU22" i="15"/>
  <c r="AG14" i="16"/>
  <c r="AC16" i="16"/>
  <c r="AA13" i="18"/>
  <c r="U14" i="18"/>
  <c r="L12" i="10"/>
  <c r="W9" i="10"/>
  <c r="AJ14" i="13"/>
  <c r="AC17" i="13"/>
  <c r="AV19" i="15"/>
  <c r="AO22" i="15"/>
  <c r="AX19" i="15"/>
  <c r="BE10" i="15"/>
  <c r="L25" i="15"/>
  <c r="BG10" i="15"/>
  <c r="O13" i="3"/>
  <c r="Z10" i="3"/>
  <c r="N10" i="11"/>
  <c r="AO15" i="13"/>
  <c r="AD18" i="13"/>
  <c r="AF18" i="13"/>
  <c r="AM15" i="13"/>
  <c r="AG17" i="13"/>
  <c r="AJ16" i="13"/>
  <c r="AI17" i="13"/>
  <c r="AF13" i="18"/>
  <c r="E13" i="3"/>
  <c r="AD12" i="11"/>
  <c r="T17" i="13"/>
  <c r="AL16" i="13"/>
  <c r="AX21" i="15"/>
  <c r="AS16" i="15"/>
  <c r="L10" i="16"/>
  <c r="O9" i="16"/>
  <c r="AL9" i="18"/>
  <c r="Q20" i="18"/>
  <c r="R9" i="1"/>
  <c r="E10" i="2"/>
  <c r="AD11" i="11"/>
  <c r="Z14" i="11"/>
  <c r="AD11" i="13"/>
  <c r="W17" i="13"/>
  <c r="AG14" i="13"/>
  <c r="AL11" i="13"/>
  <c r="BE17" i="15"/>
  <c r="BA11" i="15"/>
  <c r="AY22" i="15"/>
  <c r="Z25" i="15"/>
  <c r="E23" i="15"/>
  <c r="BD22" i="15"/>
  <c r="T22" i="15"/>
  <c r="AP21" i="15"/>
  <c r="E20" i="15"/>
  <c r="AP11" i="15"/>
  <c r="R11" i="15"/>
  <c r="BA12" i="15"/>
  <c r="O10" i="15"/>
  <c r="AF14" i="16"/>
  <c r="AF16" i="16"/>
  <c r="AA15" i="16"/>
  <c r="AP13" i="18"/>
  <c r="AU16" i="18"/>
  <c r="AP17" i="15"/>
  <c r="E19" i="15"/>
  <c r="E10" i="15"/>
  <c r="E16" i="16"/>
  <c r="AF14" i="18"/>
  <c r="E11" i="1"/>
  <c r="O12" i="2"/>
  <c r="W10" i="2"/>
  <c r="T13" i="3"/>
  <c r="Q13" i="3"/>
  <c r="W13" i="3"/>
  <c r="AF13" i="3" s="1"/>
  <c r="Z11" i="3"/>
  <c r="E10" i="3"/>
  <c r="AD10" i="11"/>
  <c r="T10" i="11"/>
  <c r="Q15" i="11"/>
  <c r="AC12" i="11"/>
  <c r="E10" i="11"/>
  <c r="E9" i="11"/>
  <c r="X10" i="11"/>
  <c r="R13" i="13"/>
  <c r="Q17" i="13"/>
  <c r="L10" i="13"/>
  <c r="E14" i="13"/>
  <c r="E9" i="13"/>
  <c r="AX23" i="15"/>
  <c r="AL13" i="15"/>
  <c r="E16" i="15"/>
  <c r="E14" i="15"/>
  <c r="U16" i="16"/>
  <c r="E12" i="16"/>
  <c r="E10" i="16"/>
  <c r="AS10" i="18"/>
  <c r="W16" i="15"/>
  <c r="E12" i="15"/>
  <c r="E15" i="16"/>
  <c r="AA15" i="18"/>
  <c r="AC12" i="16"/>
  <c r="X11" i="3"/>
  <c r="Q14" i="10"/>
  <c r="Z18" i="13"/>
  <c r="AL13" i="13"/>
  <c r="L14" i="13"/>
  <c r="AI15" i="13"/>
  <c r="BG23" i="15"/>
  <c r="AY25" i="15"/>
  <c r="AC18" i="15"/>
  <c r="AI14" i="16"/>
  <c r="T14" i="16"/>
  <c r="L13" i="16"/>
  <c r="AD9" i="16"/>
  <c r="AD10" i="16"/>
  <c r="AS20" i="15"/>
  <c r="AI20" i="15"/>
  <c r="L11" i="2"/>
  <c r="U9" i="3"/>
  <c r="N13" i="3"/>
  <c r="E12" i="10"/>
  <c r="AA10" i="10"/>
  <c r="T13" i="11"/>
  <c r="AF14" i="11"/>
  <c r="U10" i="11"/>
  <c r="AF13" i="11"/>
  <c r="AA13" i="11"/>
  <c r="E12" i="11"/>
  <c r="Q11" i="11"/>
  <c r="R10" i="11"/>
  <c r="E17" i="13"/>
  <c r="Z17" i="13"/>
  <c r="Z16" i="13"/>
  <c r="AA13" i="13"/>
  <c r="T15" i="13"/>
  <c r="AJ13" i="13"/>
  <c r="AL10" i="13"/>
  <c r="Q9" i="13"/>
  <c r="O25" i="15"/>
  <c r="N21" i="15"/>
  <c r="AU15" i="15"/>
  <c r="E13" i="15"/>
  <c r="N12" i="16"/>
  <c r="AD14" i="16"/>
  <c r="AG12" i="16"/>
  <c r="T10" i="16"/>
  <c r="E10" i="18"/>
  <c r="E11" i="18"/>
  <c r="O11" i="18"/>
  <c r="E12" i="18"/>
  <c r="E16" i="18"/>
  <c r="T10" i="10"/>
  <c r="O11" i="10"/>
  <c r="Q11" i="10"/>
  <c r="R10" i="10"/>
  <c r="R10" i="2"/>
  <c r="T10" i="2"/>
  <c r="O11" i="2"/>
  <c r="Q11" i="2"/>
  <c r="N11" i="3"/>
  <c r="O11" i="1"/>
  <c r="X11" i="1" s="1"/>
  <c r="R10" i="1"/>
  <c r="Q11" i="1"/>
  <c r="Z11" i="1" s="1"/>
  <c r="T10" i="1"/>
  <c r="O9" i="2"/>
  <c r="Q11" i="3"/>
  <c r="T12" i="3"/>
  <c r="U11" i="3"/>
  <c r="W11" i="3"/>
  <c r="W9" i="3"/>
  <c r="AA12" i="10"/>
  <c r="AC12" i="10"/>
  <c r="U14" i="10"/>
  <c r="W14" i="10"/>
  <c r="AA9" i="10"/>
  <c r="L14" i="10"/>
  <c r="N14" i="10"/>
  <c r="Z12" i="10"/>
  <c r="W13" i="10"/>
  <c r="Q9" i="2"/>
  <c r="AF13" i="1"/>
  <c r="E9" i="1"/>
  <c r="N10" i="2"/>
  <c r="U10" i="3"/>
  <c r="L12" i="3"/>
  <c r="E12" i="3"/>
  <c r="X10" i="10"/>
  <c r="W10" i="13"/>
  <c r="Q12" i="13"/>
  <c r="U10" i="13"/>
  <c r="O12" i="13"/>
  <c r="AG9" i="13"/>
  <c r="AI9" i="13"/>
  <c r="L16" i="13"/>
  <c r="N16" i="13"/>
  <c r="R13" i="10"/>
  <c r="X11" i="10"/>
  <c r="Z11" i="10"/>
  <c r="U11" i="10"/>
  <c r="T12" i="10"/>
  <c r="W11" i="10"/>
  <c r="R12" i="10"/>
  <c r="AC9" i="10"/>
  <c r="U11" i="11"/>
  <c r="T12" i="11"/>
  <c r="R12" i="11"/>
  <c r="E11" i="11"/>
  <c r="R9" i="11"/>
  <c r="T9" i="11"/>
  <c r="L11" i="11"/>
  <c r="N11" i="11"/>
  <c r="T10" i="3"/>
  <c r="O11" i="3"/>
  <c r="AA13" i="10"/>
  <c r="AC13" i="10"/>
  <c r="X14" i="10"/>
  <c r="Z14" i="10"/>
  <c r="AF7" i="1"/>
  <c r="R9" i="3"/>
  <c r="T9" i="3"/>
  <c r="R10" i="3"/>
  <c r="AA12" i="2"/>
  <c r="N12" i="2"/>
  <c r="U9" i="2"/>
  <c r="W9" i="2"/>
  <c r="AD13" i="3"/>
  <c r="Z9" i="3"/>
  <c r="O9" i="3"/>
  <c r="Q9" i="3"/>
  <c r="L10" i="3"/>
  <c r="U13" i="10"/>
  <c r="O12" i="3"/>
  <c r="X10" i="3"/>
  <c r="R9" i="10"/>
  <c r="L11" i="10"/>
  <c r="E13" i="10"/>
  <c r="T9" i="10"/>
  <c r="L13" i="11"/>
  <c r="Q9" i="1"/>
  <c r="Q12" i="2"/>
  <c r="Z12" i="3"/>
  <c r="N12" i="3"/>
  <c r="W10" i="3"/>
  <c r="X9" i="10"/>
  <c r="Z9" i="10"/>
  <c r="L13" i="10"/>
  <c r="O14" i="10"/>
  <c r="N13" i="10"/>
  <c r="X12" i="11"/>
  <c r="U13" i="11"/>
  <c r="Z12" i="11"/>
  <c r="W13" i="11"/>
  <c r="W11" i="11"/>
  <c r="AG12" i="15"/>
  <c r="R17" i="15"/>
  <c r="AI12" i="15"/>
  <c r="T17" i="15"/>
  <c r="BE15" i="15"/>
  <c r="AA25" i="15"/>
  <c r="AC25" i="15"/>
  <c r="BG15" i="15"/>
  <c r="AJ19" i="15"/>
  <c r="AM18" i="15"/>
  <c r="AL19" i="15"/>
  <c r="AO18" i="15"/>
  <c r="N10" i="1"/>
  <c r="N11" i="2"/>
  <c r="T9" i="2"/>
  <c r="U10" i="10"/>
  <c r="O12" i="10"/>
  <c r="W10" i="10"/>
  <c r="Q12" i="10"/>
  <c r="N12" i="10"/>
  <c r="U9" i="10"/>
  <c r="AA11" i="10"/>
  <c r="AC11" i="10"/>
  <c r="O9" i="10"/>
  <c r="Q9" i="10"/>
  <c r="N10" i="10"/>
  <c r="L15" i="11"/>
  <c r="AC15" i="11"/>
  <c r="T9" i="13"/>
  <c r="L11" i="13"/>
  <c r="N11" i="13"/>
  <c r="R9" i="13"/>
  <c r="X18" i="13"/>
  <c r="Z10" i="10"/>
  <c r="O13" i="10"/>
  <c r="N11" i="10"/>
  <c r="AD14" i="11"/>
  <c r="AA15" i="11"/>
  <c r="U14" i="11"/>
  <c r="W14" i="11"/>
  <c r="Z10" i="11"/>
  <c r="Q13" i="11"/>
  <c r="Q16" i="13"/>
  <c r="R14" i="11"/>
  <c r="AC13" i="11"/>
  <c r="Q12" i="11"/>
  <c r="O11" i="11"/>
  <c r="X9" i="11"/>
  <c r="AO10" i="13"/>
  <c r="T18" i="13"/>
  <c r="X12" i="13"/>
  <c r="R14" i="13"/>
  <c r="AC11" i="13"/>
  <c r="AF10" i="13"/>
  <c r="Q15" i="13"/>
  <c r="AG12" i="13"/>
  <c r="Z15" i="13"/>
  <c r="AO17" i="13"/>
  <c r="AA17" i="13"/>
  <c r="AM16" i="13"/>
  <c r="R15" i="13"/>
  <c r="AC13" i="13"/>
  <c r="AI13" i="13"/>
  <c r="AL12" i="13"/>
  <c r="AM11" i="13"/>
  <c r="AD10" i="13"/>
  <c r="AI11" i="16"/>
  <c r="R16" i="16"/>
  <c r="T16" i="16"/>
  <c r="AG11" i="16"/>
  <c r="X15" i="11"/>
  <c r="O15" i="11"/>
  <c r="O14" i="11"/>
  <c r="N13" i="11"/>
  <c r="X11" i="11"/>
  <c r="AF10" i="11"/>
  <c r="AL10" i="11" s="1"/>
  <c r="W10" i="11"/>
  <c r="AD9" i="11"/>
  <c r="U9" i="11"/>
  <c r="X9" i="13"/>
  <c r="Z9" i="13"/>
  <c r="L17" i="13"/>
  <c r="AJ9" i="13"/>
  <c r="AG10" i="13"/>
  <c r="AI10" i="13"/>
  <c r="AO13" i="13"/>
  <c r="U18" i="13"/>
  <c r="AL15" i="13"/>
  <c r="AD17" i="13"/>
  <c r="X17" i="13"/>
  <c r="N17" i="13"/>
  <c r="AG15" i="13"/>
  <c r="Z14" i="13"/>
  <c r="N14" i="13"/>
  <c r="AD13" i="13"/>
  <c r="N13" i="13"/>
  <c r="W9" i="13"/>
  <c r="U9" i="13"/>
  <c r="L12" i="13"/>
  <c r="X10" i="13"/>
  <c r="Q13" i="13"/>
  <c r="Z10" i="13"/>
  <c r="AF11" i="13"/>
  <c r="AC9" i="13"/>
  <c r="AG22" i="15"/>
  <c r="AV17" i="15"/>
  <c r="AI22" i="15"/>
  <c r="AX17" i="15"/>
  <c r="AC13" i="15"/>
  <c r="W15" i="15"/>
  <c r="AP24" i="15"/>
  <c r="AR24" i="15"/>
  <c r="BB20" i="15"/>
  <c r="BD20" i="15"/>
  <c r="W15" i="11"/>
  <c r="N15" i="11"/>
  <c r="N14" i="11"/>
  <c r="AF11" i="11"/>
  <c r="AC9" i="11"/>
  <c r="AC12" i="13"/>
  <c r="U14" i="13"/>
  <c r="R18" i="13"/>
  <c r="AF16" i="13"/>
  <c r="W16" i="13"/>
  <c r="AL14" i="13"/>
  <c r="X14" i="13"/>
  <c r="L13" i="13"/>
  <c r="Z12" i="13"/>
  <c r="AA9" i="13"/>
  <c r="U15" i="11"/>
  <c r="L14" i="11"/>
  <c r="AD14" i="13"/>
  <c r="AC15" i="13"/>
  <c r="U17" i="13"/>
  <c r="AJ12" i="13"/>
  <c r="AG11" i="13"/>
  <c r="AI11" i="13"/>
  <c r="T16" i="13"/>
  <c r="AJ18" i="13"/>
  <c r="Q18" i="13"/>
  <c r="X11" i="13"/>
  <c r="Z11" i="13"/>
  <c r="T13" i="13"/>
  <c r="AJ10" i="13"/>
  <c r="AF17" i="13"/>
  <c r="U16" i="13"/>
  <c r="R10" i="13"/>
  <c r="W14" i="13"/>
  <c r="AM13" i="13"/>
  <c r="W13" i="13"/>
  <c r="AF9" i="13"/>
  <c r="AD9" i="13"/>
  <c r="N15" i="13"/>
  <c r="AA11" i="13"/>
  <c r="AM10" i="13"/>
  <c r="AF24" i="15"/>
  <c r="BB16" i="15"/>
  <c r="BD16" i="15"/>
  <c r="AD18" i="15"/>
  <c r="AF18" i="15"/>
  <c r="AJ16" i="15"/>
  <c r="AL16" i="15"/>
  <c r="AY17" i="15"/>
  <c r="AG23" i="15"/>
  <c r="BA17" i="15"/>
  <c r="AI23" i="15"/>
  <c r="AG11" i="15"/>
  <c r="O17" i="15"/>
  <c r="BB22" i="15"/>
  <c r="AS13" i="15"/>
  <c r="AU13" i="15"/>
  <c r="U21" i="15"/>
  <c r="AS19" i="15"/>
  <c r="AM16" i="15"/>
  <c r="BB18" i="15"/>
  <c r="X17" i="15"/>
  <c r="AY21" i="15"/>
  <c r="O18" i="15"/>
  <c r="BE16" i="15"/>
  <c r="AX25" i="15"/>
  <c r="AI25" i="15"/>
  <c r="AM14" i="15"/>
  <c r="X19" i="15"/>
  <c r="AO14" i="15"/>
  <c r="Z19" i="15"/>
  <c r="O15" i="15"/>
  <c r="Q15" i="15"/>
  <c r="AA11" i="15"/>
  <c r="AC11" i="15"/>
  <c r="AU24" i="15"/>
  <c r="AJ22" i="15"/>
  <c r="AR21" i="15"/>
  <c r="Z20" i="15"/>
  <c r="AC17" i="15"/>
  <c r="BB11" i="15"/>
  <c r="BD11" i="15"/>
  <c r="O24" i="15"/>
  <c r="Q24" i="15"/>
  <c r="AY13" i="15"/>
  <c r="BA13" i="15"/>
  <c r="E18" i="18"/>
  <c r="AF13" i="13"/>
  <c r="Q11" i="13"/>
  <c r="O9" i="13"/>
  <c r="W19" i="15"/>
  <c r="AX14" i="15"/>
  <c r="AD17" i="15"/>
  <c r="R14" i="18"/>
  <c r="AA11" i="18"/>
  <c r="T14" i="18"/>
  <c r="W20" i="18"/>
  <c r="AU12" i="18"/>
  <c r="U20" i="18"/>
  <c r="AS12" i="18"/>
  <c r="X12" i="18"/>
  <c r="W13" i="18"/>
  <c r="Z12" i="18"/>
  <c r="U13" i="18"/>
  <c r="AO17" i="18"/>
  <c r="AL18" i="18"/>
  <c r="AM17" i="18"/>
  <c r="AJ18" i="18"/>
  <c r="AM16" i="18"/>
  <c r="AG18" i="18"/>
  <c r="AO16" i="18"/>
  <c r="AI18" i="18"/>
  <c r="W10" i="18"/>
  <c r="U10" i="18"/>
  <c r="O12" i="18"/>
  <c r="AA16" i="18"/>
  <c r="AG14" i="18"/>
  <c r="AC16" i="18"/>
  <c r="AI14" i="18"/>
  <c r="L18" i="18"/>
  <c r="AO9" i="18"/>
  <c r="N18" i="18"/>
  <c r="AM9" i="18"/>
  <c r="X20" i="18"/>
  <c r="AU13" i="18"/>
  <c r="Z20" i="18"/>
  <c r="AF19" i="18"/>
  <c r="AR15" i="18"/>
  <c r="AP15" i="18"/>
  <c r="AD19" i="18"/>
  <c r="AL16" i="18"/>
  <c r="AI17" i="18"/>
  <c r="AJ16" i="18"/>
  <c r="U18" i="18"/>
  <c r="AM12" i="18"/>
  <c r="AF12" i="18"/>
  <c r="W15" i="18"/>
  <c r="AD12" i="18"/>
  <c r="O16" i="18"/>
  <c r="AI10" i="18"/>
  <c r="Q16" i="18"/>
  <c r="AG10" i="18"/>
  <c r="AC9" i="18"/>
  <c r="N14" i="18"/>
  <c r="AA9" i="18"/>
  <c r="L14" i="18"/>
  <c r="R20" i="18"/>
  <c r="AS11" i="18"/>
  <c r="T19" i="18"/>
  <c r="AP11" i="18"/>
  <c r="R19" i="18"/>
  <c r="AR11" i="18"/>
  <c r="AL10" i="18"/>
  <c r="Q17" i="18"/>
  <c r="O17" i="18"/>
  <c r="AJ10" i="18"/>
  <c r="AO19" i="18"/>
  <c r="AP18" i="18"/>
  <c r="AM19" i="18"/>
  <c r="AR18" i="18"/>
  <c r="Q13" i="18"/>
  <c r="Z10" i="18"/>
  <c r="O13" i="18"/>
  <c r="X10" i="18"/>
  <c r="AD18" i="18"/>
  <c r="AO15" i="18"/>
  <c r="AF18" i="18"/>
  <c r="AM15" i="18"/>
  <c r="L10" i="18"/>
  <c r="Q9" i="18"/>
  <c r="O9" i="18"/>
  <c r="N10" i="18"/>
  <c r="AG11" i="18"/>
  <c r="R16" i="18"/>
  <c r="AI11" i="18"/>
  <c r="AF11" i="18"/>
  <c r="AD11" i="18"/>
  <c r="T15" i="18"/>
  <c r="R15" i="18"/>
  <c r="N10" i="13"/>
  <c r="AP23" i="15"/>
  <c r="AR23" i="15"/>
  <c r="AY20" i="15"/>
  <c r="AP14" i="15"/>
  <c r="AR14" i="15"/>
  <c r="AV15" i="15"/>
  <c r="AX15" i="15"/>
  <c r="AM15" i="15"/>
  <c r="AO15" i="15"/>
  <c r="AA19" i="15"/>
  <c r="X12" i="15"/>
  <c r="R14" i="15"/>
  <c r="Z12" i="15"/>
  <c r="AA21" i="15"/>
  <c r="AC21" i="15"/>
  <c r="AJ21" i="15"/>
  <c r="AL21" i="15"/>
  <c r="AS18" i="15"/>
  <c r="AV11" i="15"/>
  <c r="AX11" i="15"/>
  <c r="O22" i="15"/>
  <c r="AP12" i="15"/>
  <c r="R20" i="15"/>
  <c r="T20" i="15"/>
  <c r="AP10" i="15"/>
  <c r="AR10" i="15"/>
  <c r="L20" i="15"/>
  <c r="AG15" i="15"/>
  <c r="AI15" i="15"/>
  <c r="BE20" i="15"/>
  <c r="BG20" i="15"/>
  <c r="AV12" i="15"/>
  <c r="AX12" i="15"/>
  <c r="O14" i="15"/>
  <c r="Q14" i="15"/>
  <c r="X11" i="15"/>
  <c r="AL15" i="15"/>
  <c r="AJ15" i="15"/>
  <c r="BE11" i="15"/>
  <c r="BG11" i="15"/>
  <c r="AV16" i="15"/>
  <c r="AD22" i="15"/>
  <c r="AX16" i="15"/>
  <c r="AF22" i="15"/>
  <c r="R10" i="15"/>
  <c r="T10" i="15"/>
  <c r="L12" i="15"/>
  <c r="N12" i="15"/>
  <c r="AJ14" i="15"/>
  <c r="AL14" i="15"/>
  <c r="X18" i="15"/>
  <c r="BE23" i="15"/>
  <c r="R15" i="15"/>
  <c r="AA12" i="15"/>
  <c r="AC12" i="15"/>
  <c r="AJ17" i="15"/>
  <c r="AG18" i="15"/>
  <c r="AD10" i="15"/>
  <c r="AF10" i="15"/>
  <c r="L16" i="15"/>
  <c r="AV20" i="15"/>
  <c r="E24" i="15"/>
  <c r="AC22" i="15"/>
  <c r="BB21" i="15"/>
  <c r="W21" i="15"/>
  <c r="W20" i="15"/>
  <c r="BG18" i="15"/>
  <c r="T18" i="15"/>
  <c r="AU17" i="15"/>
  <c r="AR12" i="15"/>
  <c r="AS13" i="18"/>
  <c r="AG17" i="18"/>
  <c r="AR25" i="15"/>
  <c r="AL24" i="15"/>
  <c r="AU23" i="15"/>
  <c r="BG22" i="15"/>
  <c r="AA22" i="15"/>
  <c r="AY15" i="15"/>
  <c r="BA15" i="15"/>
  <c r="AA23" i="15"/>
  <c r="AG19" i="15"/>
  <c r="AI19" i="15"/>
  <c r="AJ13" i="15"/>
  <c r="U18" i="15"/>
  <c r="W18" i="15"/>
  <c r="AI21" i="15"/>
  <c r="BA19" i="15"/>
  <c r="AY12" i="15"/>
  <c r="R23" i="15"/>
  <c r="BE14" i="15"/>
  <c r="BG17" i="15"/>
  <c r="AO17" i="15"/>
  <c r="AI16" i="15"/>
  <c r="N16" i="15"/>
  <c r="BG14" i="15"/>
  <c r="AJ10" i="15"/>
  <c r="AL10" i="15"/>
  <c r="L18" i="15"/>
  <c r="N18" i="15"/>
  <c r="U12" i="15"/>
  <c r="W12" i="15"/>
  <c r="R13" i="15"/>
  <c r="T13" i="15"/>
  <c r="AU11" i="18"/>
  <c r="W18" i="18"/>
  <c r="AY18" i="15"/>
  <c r="BA18" i="15"/>
  <c r="AJ23" i="15"/>
  <c r="BB23" i="15"/>
  <c r="AY24" i="15"/>
  <c r="BD23" i="15"/>
  <c r="BA24" i="15"/>
  <c r="BB15" i="15"/>
  <c r="AA24" i="15"/>
  <c r="AP16" i="15"/>
  <c r="AD20" i="15"/>
  <c r="BE19" i="15"/>
  <c r="AM25" i="15"/>
  <c r="AM12" i="15"/>
  <c r="AO12" i="15"/>
  <c r="R19" i="15"/>
  <c r="X13" i="15"/>
  <c r="Z13" i="15"/>
  <c r="U14" i="15"/>
  <c r="W14" i="15"/>
  <c r="BE12" i="15"/>
  <c r="BG12" i="15"/>
  <c r="R25" i="15"/>
  <c r="T25" i="15"/>
  <c r="AP18" i="15"/>
  <c r="AJ20" i="15"/>
  <c r="AR18" i="15"/>
  <c r="AL20" i="15"/>
  <c r="AY14" i="15"/>
  <c r="BA14" i="15"/>
  <c r="X23" i="15"/>
  <c r="Z23" i="15"/>
  <c r="AD12" i="15"/>
  <c r="AF12" i="15"/>
  <c r="R16" i="15"/>
  <c r="T16" i="15"/>
  <c r="AG24" i="15"/>
  <c r="AI24" i="15"/>
  <c r="BB17" i="15"/>
  <c r="AS11" i="15"/>
  <c r="AU11" i="15"/>
  <c r="U11" i="15"/>
  <c r="W11" i="15"/>
  <c r="O13" i="15"/>
  <c r="L13" i="15"/>
  <c r="N13" i="15"/>
  <c r="U10" i="15"/>
  <c r="BB10" i="15"/>
  <c r="BD10" i="15"/>
  <c r="AP15" i="15"/>
  <c r="AA20" i="15"/>
  <c r="AC20" i="15"/>
  <c r="BB12" i="15"/>
  <c r="BD12" i="15"/>
  <c r="R24" i="15"/>
  <c r="BB25" i="15"/>
  <c r="BD25" i="15"/>
  <c r="BE24" i="15"/>
  <c r="BE13" i="15"/>
  <c r="BG13" i="15"/>
  <c r="U25" i="15"/>
  <c r="AD11" i="15"/>
  <c r="AF11" i="15"/>
  <c r="BA25" i="15"/>
  <c r="AP25" i="15"/>
  <c r="AV13" i="15"/>
  <c r="AX13" i="15"/>
  <c r="U22" i="15"/>
  <c r="W22" i="15"/>
  <c r="AD13" i="15"/>
  <c r="AF13" i="15"/>
  <c r="U16" i="15"/>
  <c r="AX24" i="15"/>
  <c r="N24" i="15"/>
  <c r="AO23" i="15"/>
  <c r="BE22" i="15"/>
  <c r="Z22" i="15"/>
  <c r="O21" i="15"/>
  <c r="BA20" i="15"/>
  <c r="AI18" i="15"/>
  <c r="AM17" i="15"/>
  <c r="AU16" i="15"/>
  <c r="AJ25" i="15"/>
  <c r="AL25" i="15"/>
  <c r="AS17" i="15"/>
  <c r="AA14" i="15"/>
  <c r="X15" i="15"/>
  <c r="AC14" i="15"/>
  <c r="Z15" i="15"/>
  <c r="BD15" i="15"/>
  <c r="T15" i="15"/>
  <c r="T14" i="15"/>
  <c r="Q13" i="15"/>
  <c r="AI11" i="15"/>
  <c r="AC11" i="18"/>
  <c r="Q12" i="18"/>
  <c r="U15" i="18"/>
  <c r="AO13" i="18"/>
  <c r="AM13" i="18"/>
  <c r="AD25" i="15"/>
  <c r="AJ24" i="15"/>
  <c r="AS23" i="15"/>
  <c r="AP22" i="15"/>
  <c r="AM21" i="15"/>
  <c r="X10" i="15"/>
  <c r="L14" i="15"/>
  <c r="Z10" i="15"/>
  <c r="N14" i="15"/>
  <c r="O12" i="16"/>
  <c r="Q12" i="16"/>
  <c r="U10" i="16"/>
  <c r="W10" i="16"/>
  <c r="AC13" i="16"/>
  <c r="X14" i="16"/>
  <c r="Z14" i="16"/>
  <c r="AA13" i="16"/>
  <c r="AA10" i="16"/>
  <c r="Q14" i="16"/>
  <c r="AF11" i="16"/>
  <c r="T15" i="16"/>
  <c r="N15" i="16"/>
  <c r="L15" i="16"/>
  <c r="O15" i="16"/>
  <c r="Q15" i="16"/>
  <c r="AG10" i="15"/>
  <c r="AI10" i="15"/>
  <c r="BB13" i="15"/>
  <c r="AM13" i="15"/>
  <c r="AO13" i="15"/>
  <c r="AG13" i="15"/>
  <c r="AI13" i="15"/>
  <c r="AY10" i="15"/>
  <c r="BA10" i="15"/>
  <c r="AG14" i="15"/>
  <c r="AI14" i="15"/>
  <c r="AD14" i="15"/>
  <c r="AJ11" i="15"/>
  <c r="AL11" i="15"/>
  <c r="AA10" i="15"/>
  <c r="AC10" i="15"/>
  <c r="L15" i="15"/>
  <c r="N15" i="15"/>
  <c r="AD15" i="15"/>
  <c r="AJ12" i="15"/>
  <c r="AL12" i="15"/>
  <c r="BB14" i="15"/>
  <c r="BD14" i="15"/>
  <c r="AY11" i="15"/>
  <c r="AS12" i="15"/>
  <c r="AU12" i="15"/>
  <c r="AS14" i="15"/>
  <c r="AU14" i="15"/>
  <c r="Z24" i="15"/>
  <c r="Q23" i="15"/>
  <c r="BA22" i="15"/>
  <c r="AP13" i="15"/>
  <c r="AR13" i="15"/>
  <c r="T21" i="15"/>
  <c r="AX20" i="15"/>
  <c r="AU19" i="15"/>
  <c r="AS10" i="15"/>
  <c r="AU10" i="15"/>
  <c r="AV14" i="15"/>
  <c r="AR17" i="15"/>
  <c r="AF17" i="15"/>
  <c r="W17" i="15"/>
  <c r="N17" i="15"/>
  <c r="BG16" i="15"/>
  <c r="AO16" i="15"/>
  <c r="AC16" i="15"/>
  <c r="AA13" i="15"/>
  <c r="U15" i="15"/>
  <c r="BD13" i="15"/>
  <c r="AO10" i="15"/>
  <c r="AC15" i="18"/>
  <c r="W16" i="18"/>
  <c r="X24" i="15"/>
  <c r="O23" i="15"/>
  <c r="R21" i="15"/>
  <c r="U17" i="15"/>
  <c r="L17" i="15"/>
  <c r="AA16" i="15"/>
  <c r="AF14" i="15"/>
  <c r="W15" i="16"/>
  <c r="AD13" i="16"/>
  <c r="AC9" i="16"/>
  <c r="AD11" i="16"/>
  <c r="AI20" i="18"/>
  <c r="Z18" i="18"/>
  <c r="Q12" i="15"/>
  <c r="T11" i="15"/>
  <c r="Q10" i="15"/>
  <c r="Q16" i="16"/>
  <c r="AG15" i="16"/>
  <c r="U15" i="16"/>
  <c r="R14" i="16"/>
  <c r="O13" i="16"/>
  <c r="X12" i="16"/>
  <c r="L12" i="16"/>
  <c r="L11" i="16"/>
  <c r="AF10" i="16"/>
  <c r="AA9" i="16"/>
  <c r="R9" i="16"/>
  <c r="O12" i="15"/>
  <c r="O16" i="16"/>
  <c r="AC15" i="16"/>
  <c r="W13" i="16"/>
  <c r="N13" i="16"/>
  <c r="AI12" i="16"/>
  <c r="Q9" i="16"/>
  <c r="AD16" i="16"/>
  <c r="Z15" i="16"/>
  <c r="N14" i="16"/>
  <c r="AF13" i="16"/>
  <c r="AF12" i="16"/>
  <c r="AC11" i="16"/>
  <c r="Q11" i="16"/>
  <c r="R10" i="16"/>
  <c r="AF9" i="16"/>
  <c r="W9" i="16"/>
  <c r="T10" i="18"/>
  <c r="AC10" i="18"/>
  <c r="AS16" i="18"/>
  <c r="X15" i="16"/>
  <c r="L14" i="16"/>
  <c r="AD12" i="16"/>
  <c r="AI10" i="16"/>
  <c r="Z10" i="16"/>
  <c r="N10" i="16"/>
  <c r="U9" i="16"/>
  <c r="AA16" i="16"/>
  <c r="Q13" i="16"/>
  <c r="N11" i="16"/>
  <c r="AF10" i="3" l="1"/>
  <c r="BM19" i="15"/>
  <c r="AJ12" i="10"/>
  <c r="AA9" i="1"/>
  <c r="AD12" i="2"/>
  <c r="G12" i="2" s="1"/>
  <c r="AG12" i="10"/>
  <c r="AJ12" i="11"/>
  <c r="AA10" i="2"/>
  <c r="AL12" i="11"/>
  <c r="F12" i="11" s="1"/>
  <c r="BM11" i="15"/>
  <c r="BN23" i="15"/>
  <c r="G23" i="15" s="1"/>
  <c r="AS14" i="13"/>
  <c r="F14" i="13" s="1"/>
  <c r="AM10" i="11"/>
  <c r="G10" i="11" s="1"/>
  <c r="AD11" i="3"/>
  <c r="AI10" i="3"/>
  <c r="AA11" i="2"/>
  <c r="AS15" i="13"/>
  <c r="AJ9" i="11"/>
  <c r="AM10" i="16"/>
  <c r="BM21" i="15"/>
  <c r="BN10" i="15"/>
  <c r="AM13" i="16"/>
  <c r="AO12" i="16"/>
  <c r="BM22" i="15"/>
  <c r="BP25" i="15"/>
  <c r="BK11" i="15"/>
  <c r="F11" i="15" s="1"/>
  <c r="BM20" i="15"/>
  <c r="AD11" i="2"/>
  <c r="BK23" i="15"/>
  <c r="F23" i="15" s="1"/>
  <c r="AP16" i="16"/>
  <c r="AO16" i="16"/>
  <c r="BK10" i="15"/>
  <c r="BP23" i="15"/>
  <c r="BB15" i="18"/>
  <c r="BN24" i="15"/>
  <c r="AU9" i="13"/>
  <c r="AG13" i="3"/>
  <c r="AU12" i="13"/>
  <c r="AJ10" i="11"/>
  <c r="F10" i="11" s="1"/>
  <c r="BK24" i="15"/>
  <c r="AM9" i="16"/>
  <c r="BP21" i="15"/>
  <c r="BM25" i="15"/>
  <c r="BP20" i="15"/>
  <c r="BD20" i="18"/>
  <c r="BD16" i="18"/>
  <c r="AV14" i="13"/>
  <c r="AL9" i="11"/>
  <c r="AO10" i="11"/>
  <c r="BB11" i="18"/>
  <c r="BP11" i="15"/>
  <c r="BP19" i="15"/>
  <c r="X10" i="1"/>
  <c r="AP9" i="16"/>
  <c r="BM23" i="15"/>
  <c r="BN19" i="15"/>
  <c r="BK19" i="15"/>
  <c r="BN11" i="15"/>
  <c r="G11" i="15" s="1"/>
  <c r="AS10" i="13"/>
  <c r="AM9" i="11"/>
  <c r="AI13" i="3"/>
  <c r="G19" i="15"/>
  <c r="F11" i="3"/>
  <c r="AJ14" i="11"/>
  <c r="AM14" i="11"/>
  <c r="BP22" i="15"/>
  <c r="AR16" i="16"/>
  <c r="BP18" i="15"/>
  <c r="BM18" i="15"/>
  <c r="BD9" i="18"/>
  <c r="BA9" i="18"/>
  <c r="AY14" i="18"/>
  <c r="BB14" i="18"/>
  <c r="AU15" i="13"/>
  <c r="F15" i="13" s="1"/>
  <c r="AX15" i="13"/>
  <c r="AV15" i="13"/>
  <c r="Z10" i="1"/>
  <c r="F10" i="1" s="1"/>
  <c r="AC10" i="1"/>
  <c r="AX9" i="13"/>
  <c r="AR10" i="16"/>
  <c r="AO10" i="16"/>
  <c r="F10" i="16" s="1"/>
  <c r="AR15" i="16"/>
  <c r="AO15" i="16"/>
  <c r="AY12" i="18"/>
  <c r="BB12" i="18"/>
  <c r="AI9" i="3"/>
  <c r="AF9" i="3"/>
  <c r="BA11" i="18"/>
  <c r="BD11" i="18"/>
  <c r="BP12" i="15"/>
  <c r="BM12" i="15"/>
  <c r="AX10" i="13"/>
  <c r="AU10" i="13"/>
  <c r="F10" i="13" s="1"/>
  <c r="BA14" i="18"/>
  <c r="BD14" i="18"/>
  <c r="AJ15" i="11"/>
  <c r="AM15" i="11"/>
  <c r="AM12" i="11"/>
  <c r="AI13" i="10"/>
  <c r="AL13" i="10"/>
  <c r="AX16" i="13"/>
  <c r="AU16" i="13"/>
  <c r="AC9" i="2"/>
  <c r="AF9" i="2"/>
  <c r="F11" i="1"/>
  <c r="AD10" i="2"/>
  <c r="AR11" i="16"/>
  <c r="AO11" i="16"/>
  <c r="BP17" i="15"/>
  <c r="BM17" i="15"/>
  <c r="AM16" i="16"/>
  <c r="BK21" i="15"/>
  <c r="BN12" i="15"/>
  <c r="BK12" i="15"/>
  <c r="BA13" i="18"/>
  <c r="BD13" i="18"/>
  <c r="BB17" i="18"/>
  <c r="AY17" i="18"/>
  <c r="BA19" i="18"/>
  <c r="BD19" i="18"/>
  <c r="AY11" i="18"/>
  <c r="AX18" i="13"/>
  <c r="AU18" i="13"/>
  <c r="AV18" i="13"/>
  <c r="AS18" i="13"/>
  <c r="AO15" i="11"/>
  <c r="AL15" i="11"/>
  <c r="AU14" i="13"/>
  <c r="AX14" i="13"/>
  <c r="AO12" i="11"/>
  <c r="AL11" i="10"/>
  <c r="AI11" i="10"/>
  <c r="AS11" i="13"/>
  <c r="AV11" i="13"/>
  <c r="AL10" i="10"/>
  <c r="AI10" i="10"/>
  <c r="AJ10" i="10"/>
  <c r="AC12" i="2"/>
  <c r="F12" i="2" s="1"/>
  <c r="AF12" i="2"/>
  <c r="AO11" i="11"/>
  <c r="AL11" i="11"/>
  <c r="AS16" i="13"/>
  <c r="AV16" i="13"/>
  <c r="G16" i="13" s="1"/>
  <c r="AG12" i="3"/>
  <c r="AD12" i="3"/>
  <c r="AI14" i="10"/>
  <c r="AL14" i="10"/>
  <c r="AF11" i="3"/>
  <c r="AI11" i="3"/>
  <c r="AG10" i="10"/>
  <c r="AP11" i="16"/>
  <c r="AM11" i="16"/>
  <c r="AP15" i="16"/>
  <c r="AM15" i="16"/>
  <c r="F15" i="16" s="1"/>
  <c r="BK13" i="15"/>
  <c r="BN13" i="15"/>
  <c r="AP10" i="16"/>
  <c r="G10" i="16" s="1"/>
  <c r="BD18" i="18"/>
  <c r="BA18" i="18"/>
  <c r="AG11" i="3"/>
  <c r="AP12" i="16"/>
  <c r="AR12" i="16"/>
  <c r="AM12" i="16"/>
  <c r="BK17" i="15"/>
  <c r="F17" i="15" s="1"/>
  <c r="BN17" i="15"/>
  <c r="AY13" i="18"/>
  <c r="BB13" i="18"/>
  <c r="G13" i="18" s="1"/>
  <c r="AY16" i="18"/>
  <c r="AU13" i="13"/>
  <c r="AX13" i="13"/>
  <c r="AO13" i="11"/>
  <c r="AL13" i="11"/>
  <c r="BM14" i="15"/>
  <c r="BP14" i="15"/>
  <c r="BN16" i="15"/>
  <c r="BK16" i="15"/>
  <c r="AU11" i="13"/>
  <c r="AX11" i="13"/>
  <c r="AJ13" i="11"/>
  <c r="AM13" i="11"/>
  <c r="AG9" i="3"/>
  <c r="AD9" i="3"/>
  <c r="AO13" i="16"/>
  <c r="F13" i="16" s="1"/>
  <c r="AR13" i="16"/>
  <c r="BM15" i="15"/>
  <c r="BP15" i="15"/>
  <c r="BK14" i="15"/>
  <c r="BN14" i="15"/>
  <c r="BK25" i="15"/>
  <c r="F25" i="15" s="1"/>
  <c r="BN25" i="15"/>
  <c r="BA15" i="18"/>
  <c r="BD10" i="18"/>
  <c r="BA10" i="18"/>
  <c r="BD17" i="18"/>
  <c r="BA17" i="18"/>
  <c r="AS9" i="13"/>
  <c r="AV9" i="13"/>
  <c r="G9" i="13" s="1"/>
  <c r="AV13" i="13"/>
  <c r="AS13" i="13"/>
  <c r="AS12" i="13"/>
  <c r="F12" i="13" s="1"/>
  <c r="AV12" i="13"/>
  <c r="AI9" i="10"/>
  <c r="AL9" i="10"/>
  <c r="AJ13" i="10"/>
  <c r="AG13" i="10"/>
  <c r="F13" i="3"/>
  <c r="BD15" i="18"/>
  <c r="AM11" i="11"/>
  <c r="AJ11" i="11"/>
  <c r="AG14" i="10"/>
  <c r="AJ14" i="10"/>
  <c r="AA9" i="2"/>
  <c r="AD9" i="2"/>
  <c r="AY15" i="18"/>
  <c r="F19" i="15"/>
  <c r="AD10" i="3"/>
  <c r="F10" i="3" s="1"/>
  <c r="AG10" i="3"/>
  <c r="BA12" i="18"/>
  <c r="BD12" i="18"/>
  <c r="BM24" i="15"/>
  <c r="F24" i="15" s="1"/>
  <c r="BP24" i="15"/>
  <c r="G24" i="15" s="1"/>
  <c r="BK18" i="15"/>
  <c r="BN18" i="15"/>
  <c r="G18" i="15" s="1"/>
  <c r="BB10" i="18"/>
  <c r="AY10" i="18"/>
  <c r="AY19" i="18"/>
  <c r="BB19" i="18"/>
  <c r="BA20" i="18"/>
  <c r="AU17" i="13"/>
  <c r="AX17" i="13"/>
  <c r="BB16" i="18"/>
  <c r="AO9" i="16"/>
  <c r="F9" i="16" s="1"/>
  <c r="AR9" i="16"/>
  <c r="G9" i="16" s="1"/>
  <c r="BM10" i="15"/>
  <c r="BP10" i="15"/>
  <c r="AY18" i="18"/>
  <c r="F18" i="18" s="1"/>
  <c r="BB18" i="18"/>
  <c r="BN21" i="15"/>
  <c r="AL14" i="11"/>
  <c r="AO14" i="11"/>
  <c r="AF12" i="3"/>
  <c r="AI12" i="3"/>
  <c r="AC11" i="1"/>
  <c r="AM14" i="16"/>
  <c r="AP14" i="16"/>
  <c r="AO14" i="16"/>
  <c r="AR14" i="16"/>
  <c r="BN15" i="15"/>
  <c r="BK15" i="15"/>
  <c r="BP13" i="15"/>
  <c r="BM13" i="15"/>
  <c r="BP16" i="15"/>
  <c r="BM16" i="15"/>
  <c r="BN20" i="15"/>
  <c r="BK20" i="15"/>
  <c r="BK22" i="15"/>
  <c r="BN22" i="15"/>
  <c r="BB9" i="18"/>
  <c r="AY9" i="18"/>
  <c r="F9" i="18" s="1"/>
  <c r="AY20" i="18"/>
  <c r="BB20" i="18"/>
  <c r="BA16" i="18"/>
  <c r="AP13" i="16"/>
  <c r="G13" i="16" s="1"/>
  <c r="AS17" i="13"/>
  <c r="AV17" i="13"/>
  <c r="G17" i="13" s="1"/>
  <c r="AV10" i="13"/>
  <c r="AG9" i="10"/>
  <c r="AJ9" i="10"/>
  <c r="AI12" i="10"/>
  <c r="AL12" i="10"/>
  <c r="G12" i="10" s="1"/>
  <c r="AC11" i="2"/>
  <c r="AF11" i="2"/>
  <c r="Z9" i="1"/>
  <c r="F9" i="1" s="1"/>
  <c r="AC9" i="1"/>
  <c r="G9" i="1" s="1"/>
  <c r="AJ11" i="10"/>
  <c r="G11" i="10" s="1"/>
  <c r="AG11" i="10"/>
  <c r="AA10" i="1"/>
  <c r="G10" i="1" s="1"/>
  <c r="AO9" i="11"/>
  <c r="G9" i="11" s="1"/>
  <c r="AC10" i="2"/>
  <c r="F10" i="2" s="1"/>
  <c r="AF10" i="2"/>
  <c r="AA11" i="1"/>
  <c r="G11" i="1" s="1"/>
  <c r="AX12" i="13"/>
  <c r="G20" i="18" l="1"/>
  <c r="B9" i="1"/>
  <c r="F9" i="3"/>
  <c r="G22" i="15"/>
  <c r="G9" i="2"/>
  <c r="G9" i="3"/>
  <c r="G11" i="2"/>
  <c r="F22" i="15"/>
  <c r="F9" i="2"/>
  <c r="B11" i="2" s="1"/>
  <c r="G13" i="11"/>
  <c r="G16" i="18"/>
  <c r="G11" i="16"/>
  <c r="G19" i="18"/>
  <c r="G16" i="16"/>
  <c r="G14" i="13"/>
  <c r="F11" i="16"/>
  <c r="F11" i="2"/>
  <c r="G20" i="15"/>
  <c r="G21" i="15"/>
  <c r="G10" i="3"/>
  <c r="F20" i="15"/>
  <c r="G9" i="10"/>
  <c r="F13" i="13"/>
  <c r="F13" i="11"/>
  <c r="F19" i="18"/>
  <c r="F12" i="15"/>
  <c r="F12" i="10"/>
  <c r="F9" i="10"/>
  <c r="G15" i="18"/>
  <c r="F16" i="16"/>
  <c r="G10" i="13"/>
  <c r="G10" i="15"/>
  <c r="F18" i="15"/>
  <c r="G25" i="15"/>
  <c r="F10" i="15"/>
  <c r="F9" i="13"/>
  <c r="F17" i="13"/>
  <c r="F15" i="18"/>
  <c r="F13" i="18"/>
  <c r="G11" i="3"/>
  <c r="F16" i="13"/>
  <c r="G12" i="15"/>
  <c r="G11" i="18"/>
  <c r="F11" i="10"/>
  <c r="G17" i="15"/>
  <c r="G18" i="13"/>
  <c r="F17" i="18"/>
  <c r="F21" i="15"/>
  <c r="G10" i="2"/>
  <c r="G15" i="13"/>
  <c r="F14" i="11"/>
  <c r="G17" i="18"/>
  <c r="F15" i="15"/>
  <c r="F13" i="10"/>
  <c r="F14" i="15"/>
  <c r="F12" i="16"/>
  <c r="G13" i="3"/>
  <c r="F14" i="10"/>
  <c r="F9" i="11"/>
  <c r="G14" i="16"/>
  <c r="G11" i="11"/>
  <c r="F16" i="18"/>
  <c r="G13" i="15"/>
  <c r="F12" i="3"/>
  <c r="G11" i="13"/>
  <c r="G12" i="11"/>
  <c r="G13" i="10"/>
  <c r="G16" i="15"/>
  <c r="F10" i="18"/>
  <c r="G12" i="16"/>
  <c r="F13" i="15"/>
  <c r="F10" i="10"/>
  <c r="G12" i="3"/>
  <c r="F11" i="13"/>
  <c r="F11" i="18"/>
  <c r="G15" i="11"/>
  <c r="G12" i="18"/>
  <c r="G14" i="18"/>
  <c r="F16" i="15"/>
  <c r="G13" i="13"/>
  <c r="F14" i="16"/>
  <c r="G10" i="18"/>
  <c r="G12" i="13"/>
  <c r="F15" i="11"/>
  <c r="F12" i="18"/>
  <c r="F14" i="18"/>
  <c r="B10" i="1"/>
  <c r="G9" i="18"/>
  <c r="F11" i="11"/>
  <c r="B11" i="1"/>
  <c r="H9" i="1" s="1"/>
  <c r="F20" i="18"/>
  <c r="G15" i="15"/>
  <c r="B12" i="2"/>
  <c r="G18" i="18"/>
  <c r="G14" i="10"/>
  <c r="G14" i="15"/>
  <c r="G15" i="16"/>
  <c r="G10" i="10"/>
  <c r="F18" i="13"/>
  <c r="G14" i="11"/>
  <c r="B15" i="15" l="1"/>
  <c r="B12" i="10"/>
  <c r="B14" i="11"/>
  <c r="B9" i="2"/>
  <c r="B14" i="10"/>
  <c r="B12" i="13"/>
  <c r="B10" i="2"/>
  <c r="B13" i="11"/>
  <c r="B9" i="18"/>
  <c r="B12" i="16"/>
  <c r="B14" i="15"/>
  <c r="H11" i="1"/>
  <c r="J11" i="1" s="1"/>
  <c r="W18" i="1" s="1"/>
  <c r="B9" i="13"/>
  <c r="AD9" i="1"/>
  <c r="B11" i="3"/>
  <c r="B15" i="11"/>
  <c r="B14" i="16"/>
  <c r="B12" i="15"/>
  <c r="B20" i="15"/>
  <c r="B19" i="18"/>
  <c r="B10" i="18"/>
  <c r="B17" i="18"/>
  <c r="B18" i="13"/>
  <c r="B13" i="18"/>
  <c r="B13" i="10"/>
  <c r="B13" i="15"/>
  <c r="B13" i="16"/>
  <c r="C9" i="1"/>
  <c r="B9" i="11"/>
  <c r="B11" i="15"/>
  <c r="B10" i="15"/>
  <c r="B10" i="3"/>
  <c r="J9" i="1"/>
  <c r="W14" i="1" s="1"/>
  <c r="B10" i="10"/>
  <c r="B10" i="13"/>
  <c r="B15" i="13"/>
  <c r="B20" i="18"/>
  <c r="B9" i="3"/>
  <c r="B23" i="15"/>
  <c r="B12" i="3"/>
  <c r="H10" i="2"/>
  <c r="H12" i="2"/>
  <c r="B17" i="13"/>
  <c r="B15" i="18"/>
  <c r="H10" i="1"/>
  <c r="B16" i="16"/>
  <c r="B13" i="3"/>
  <c r="B25" i="15"/>
  <c r="B11" i="16"/>
  <c r="B9" i="16"/>
  <c r="B18" i="15"/>
  <c r="B15" i="16"/>
  <c r="B18" i="18"/>
  <c r="C11" i="1"/>
  <c r="AD11" i="1"/>
  <c r="B16" i="18"/>
  <c r="B16" i="13"/>
  <c r="B13" i="13"/>
  <c r="B14" i="18"/>
  <c r="B12" i="11"/>
  <c r="B24" i="15"/>
  <c r="B22" i="15"/>
  <c r="B16" i="15"/>
  <c r="B21" i="15"/>
  <c r="B19" i="15"/>
  <c r="B17" i="15"/>
  <c r="B10" i="16"/>
  <c r="C10" i="1"/>
  <c r="AD10" i="1"/>
  <c r="B9" i="10"/>
  <c r="B10" i="11"/>
  <c r="B12" i="18"/>
  <c r="B11" i="10"/>
  <c r="B11" i="13"/>
  <c r="B11" i="11"/>
  <c r="B14" i="13"/>
  <c r="B11" i="18"/>
  <c r="AG11" i="2"/>
  <c r="C10" i="2" l="1"/>
  <c r="C14" i="15"/>
  <c r="C9" i="2"/>
  <c r="C12" i="2"/>
  <c r="C11" i="2"/>
  <c r="AG12" i="2"/>
  <c r="H9" i="2"/>
  <c r="AG9" i="2"/>
  <c r="H11" i="2"/>
  <c r="I10" i="2" s="1"/>
  <c r="AG10" i="2"/>
  <c r="I9" i="1"/>
  <c r="I11" i="1"/>
  <c r="H13" i="13"/>
  <c r="J13" i="13" s="1"/>
  <c r="AD27" i="13" s="1"/>
  <c r="C11" i="3"/>
  <c r="C12" i="16"/>
  <c r="AJ11" i="3"/>
  <c r="BE11" i="18"/>
  <c r="C11" i="18"/>
  <c r="C25" i="15"/>
  <c r="BQ25" i="15"/>
  <c r="BQ15" i="15"/>
  <c r="C10" i="10"/>
  <c r="AM10" i="10"/>
  <c r="C13" i="10"/>
  <c r="AM13" i="10"/>
  <c r="C14" i="16"/>
  <c r="AS14" i="16"/>
  <c r="H10" i="13"/>
  <c r="H12" i="13"/>
  <c r="AY14" i="13"/>
  <c r="C14" i="13"/>
  <c r="H11" i="10"/>
  <c r="H12" i="10"/>
  <c r="H9" i="10"/>
  <c r="AM9" i="10"/>
  <c r="H13" i="10"/>
  <c r="H10" i="10"/>
  <c r="H14" i="10"/>
  <c r="C9" i="10"/>
  <c r="C16" i="13"/>
  <c r="AY16" i="13"/>
  <c r="AJ13" i="3"/>
  <c r="C13" i="3"/>
  <c r="H20" i="18"/>
  <c r="C11" i="10"/>
  <c r="AM11" i="10"/>
  <c r="C10" i="16"/>
  <c r="AS10" i="16"/>
  <c r="BQ16" i="15"/>
  <c r="C16" i="15"/>
  <c r="AP12" i="11"/>
  <c r="C12" i="11"/>
  <c r="H18" i="18"/>
  <c r="BE9" i="18"/>
  <c r="AS12" i="16"/>
  <c r="BE15" i="18"/>
  <c r="C15" i="18"/>
  <c r="C15" i="13"/>
  <c r="AY15" i="13"/>
  <c r="H10" i="15"/>
  <c r="H12" i="15"/>
  <c r="H14" i="15"/>
  <c r="H16" i="15"/>
  <c r="H18" i="15"/>
  <c r="H20" i="15"/>
  <c r="H22" i="15"/>
  <c r="H24" i="15"/>
  <c r="BQ10" i="15"/>
  <c r="H11" i="15"/>
  <c r="H13" i="15"/>
  <c r="H15" i="15"/>
  <c r="H17" i="15"/>
  <c r="H19" i="15"/>
  <c r="H21" i="15"/>
  <c r="H23" i="15"/>
  <c r="H25" i="15"/>
  <c r="C10" i="15"/>
  <c r="AS13" i="16"/>
  <c r="C13" i="16"/>
  <c r="BE10" i="18"/>
  <c r="C10" i="18"/>
  <c r="AM12" i="10"/>
  <c r="H18" i="13"/>
  <c r="C12" i="18"/>
  <c r="BE12" i="18"/>
  <c r="BQ22" i="15"/>
  <c r="C22" i="15"/>
  <c r="BE14" i="18"/>
  <c r="C14" i="18"/>
  <c r="BE18" i="18"/>
  <c r="C18" i="18"/>
  <c r="H11" i="18"/>
  <c r="H15" i="18"/>
  <c r="AY17" i="13"/>
  <c r="C17" i="13"/>
  <c r="J9" i="2"/>
  <c r="X15" i="2" s="1"/>
  <c r="AY10" i="13"/>
  <c r="C10" i="13"/>
  <c r="C11" i="15"/>
  <c r="BQ11" i="15"/>
  <c r="C13" i="15"/>
  <c r="BQ13" i="15"/>
  <c r="BE19" i="18"/>
  <c r="C19" i="18"/>
  <c r="C12" i="10"/>
  <c r="H16" i="13"/>
  <c r="C9" i="13"/>
  <c r="C15" i="16"/>
  <c r="AS15" i="16"/>
  <c r="C9" i="18"/>
  <c r="BQ20" i="15"/>
  <c r="C20" i="15"/>
  <c r="H9" i="11"/>
  <c r="C9" i="11"/>
  <c r="H15" i="11"/>
  <c r="H13" i="11"/>
  <c r="H14" i="11"/>
  <c r="AP9" i="11"/>
  <c r="H11" i="11"/>
  <c r="H10" i="11"/>
  <c r="H12" i="11"/>
  <c r="C18" i="13"/>
  <c r="AY18" i="13"/>
  <c r="C14" i="10"/>
  <c r="AY12" i="13"/>
  <c r="H14" i="13"/>
  <c r="H9" i="13"/>
  <c r="C13" i="11"/>
  <c r="C10" i="11"/>
  <c r="AP10" i="11"/>
  <c r="C13" i="13"/>
  <c r="AY13" i="13"/>
  <c r="H17" i="18"/>
  <c r="AJ12" i="3"/>
  <c r="C12" i="3"/>
  <c r="C14" i="11"/>
  <c r="C17" i="15"/>
  <c r="BQ17" i="15"/>
  <c r="BQ14" i="15"/>
  <c r="BQ18" i="15"/>
  <c r="C18" i="15"/>
  <c r="H10" i="18"/>
  <c r="C15" i="15"/>
  <c r="I11" i="2"/>
  <c r="C23" i="15"/>
  <c r="BQ23" i="15"/>
  <c r="AP14" i="11"/>
  <c r="BE13" i="18"/>
  <c r="C13" i="18"/>
  <c r="AM14" i="10"/>
  <c r="AP15" i="11"/>
  <c r="C15" i="11"/>
  <c r="H15" i="13"/>
  <c r="AY9" i="13"/>
  <c r="AP11" i="11"/>
  <c r="C11" i="11"/>
  <c r="C19" i="15"/>
  <c r="BQ19" i="15"/>
  <c r="C16" i="18"/>
  <c r="BE16" i="18"/>
  <c r="C9" i="16"/>
  <c r="H13" i="16"/>
  <c r="H9" i="16"/>
  <c r="H14" i="16"/>
  <c r="H15" i="16"/>
  <c r="H16" i="16"/>
  <c r="AS9" i="16"/>
  <c r="H10" i="16"/>
  <c r="H11" i="16"/>
  <c r="H12" i="16"/>
  <c r="H19" i="18"/>
  <c r="H12" i="18"/>
  <c r="H14" i="18"/>
  <c r="C16" i="16"/>
  <c r="AS16" i="16"/>
  <c r="J12" i="2"/>
  <c r="X21" i="2" s="1"/>
  <c r="H11" i="3"/>
  <c r="H13" i="3"/>
  <c r="H9" i="3"/>
  <c r="AJ9" i="3"/>
  <c r="C9" i="3"/>
  <c r="H12" i="3"/>
  <c r="H10" i="3"/>
  <c r="AY11" i="13"/>
  <c r="C11" i="13"/>
  <c r="C21" i="15"/>
  <c r="BQ21" i="15"/>
  <c r="BQ24" i="15"/>
  <c r="C24" i="15"/>
  <c r="AS11" i="16"/>
  <c r="C11" i="16"/>
  <c r="H13" i="18"/>
  <c r="H16" i="18"/>
  <c r="H9" i="18"/>
  <c r="I10" i="1"/>
  <c r="J10" i="1"/>
  <c r="W16" i="1" s="1"/>
  <c r="J10" i="2"/>
  <c r="X17" i="2" s="1"/>
  <c r="BE20" i="18"/>
  <c r="C20" i="18"/>
  <c r="C10" i="3"/>
  <c r="AJ10" i="3"/>
  <c r="BE17" i="18"/>
  <c r="C17" i="18"/>
  <c r="BQ12" i="15"/>
  <c r="C12" i="15"/>
  <c r="C12" i="13"/>
  <c r="H17" i="13"/>
  <c r="H11" i="13"/>
  <c r="AP13" i="11"/>
  <c r="I12" i="2" l="1"/>
  <c r="J11" i="2"/>
  <c r="X19" i="2" s="1"/>
  <c r="I9" i="2"/>
  <c r="J12" i="15"/>
  <c r="AS31" i="15" s="1"/>
  <c r="I12" i="15"/>
  <c r="I11" i="13"/>
  <c r="J11" i="13"/>
  <c r="AD24" i="13" s="1"/>
  <c r="I9" i="3"/>
  <c r="J9" i="3"/>
  <c r="AA16" i="3" s="1"/>
  <c r="J10" i="16"/>
  <c r="AG21" i="16" s="1"/>
  <c r="I10" i="16"/>
  <c r="J13" i="16"/>
  <c r="AG27" i="16" s="1"/>
  <c r="I13" i="16"/>
  <c r="J17" i="18"/>
  <c r="AJ36" i="18" s="1"/>
  <c r="I17" i="18"/>
  <c r="J9" i="13"/>
  <c r="AD21" i="13" s="1"/>
  <c r="I9" i="13"/>
  <c r="I12" i="11"/>
  <c r="J12" i="11"/>
  <c r="AD24" i="11" s="1"/>
  <c r="I15" i="11"/>
  <c r="J15" i="11"/>
  <c r="AD30" i="11" s="1"/>
  <c r="J11" i="18"/>
  <c r="AJ27" i="18" s="1"/>
  <c r="I11" i="18"/>
  <c r="I21" i="15"/>
  <c r="J21" i="15"/>
  <c r="AS44" i="15" s="1"/>
  <c r="J14" i="15"/>
  <c r="AS34" i="15" s="1"/>
  <c r="I14" i="15"/>
  <c r="I20" i="18"/>
  <c r="J20" i="18"/>
  <c r="AJ40" i="18" s="1"/>
  <c r="I14" i="10"/>
  <c r="J14" i="10"/>
  <c r="AA27" i="10" s="1"/>
  <c r="I11" i="10"/>
  <c r="J11" i="10"/>
  <c r="AA21" i="10" s="1"/>
  <c r="I13" i="3"/>
  <c r="J13" i="3"/>
  <c r="AA24" i="3" s="1"/>
  <c r="I10" i="11"/>
  <c r="J10" i="11"/>
  <c r="AD20" i="11" s="1"/>
  <c r="I19" i="15"/>
  <c r="J19" i="15"/>
  <c r="AS41" i="15" s="1"/>
  <c r="J12" i="18"/>
  <c r="AJ28" i="18" s="1"/>
  <c r="I12" i="18"/>
  <c r="J22" i="15"/>
  <c r="AS46" i="15" s="1"/>
  <c r="I22" i="15"/>
  <c r="J13" i="10"/>
  <c r="AA25" i="10" s="1"/>
  <c r="I13" i="10"/>
  <c r="I9" i="18"/>
  <c r="J9" i="18"/>
  <c r="AJ23" i="18" s="1"/>
  <c r="I12" i="3"/>
  <c r="J12" i="3"/>
  <c r="AA22" i="3" s="1"/>
  <c r="J19" i="18"/>
  <c r="AJ39" i="18" s="1"/>
  <c r="I19" i="18"/>
  <c r="I15" i="13"/>
  <c r="J15" i="13"/>
  <c r="AD30" i="13" s="1"/>
  <c r="J20" i="15"/>
  <c r="AS43" i="15" s="1"/>
  <c r="I20" i="15"/>
  <c r="J18" i="18"/>
  <c r="AJ37" i="18" s="1"/>
  <c r="I18" i="18"/>
  <c r="I12" i="13"/>
  <c r="J12" i="13"/>
  <c r="AD25" i="13" s="1"/>
  <c r="J14" i="13"/>
  <c r="AD28" i="13" s="1"/>
  <c r="I14" i="13"/>
  <c r="J24" i="15"/>
  <c r="AS49" i="15" s="1"/>
  <c r="I24" i="15"/>
  <c r="I10" i="10"/>
  <c r="J10" i="10"/>
  <c r="AA19" i="10" s="1"/>
  <c r="I10" i="3"/>
  <c r="J10" i="3"/>
  <c r="AA18" i="3" s="1"/>
  <c r="J16" i="16"/>
  <c r="AG33" i="16" s="1"/>
  <c r="I16" i="16"/>
  <c r="J11" i="11"/>
  <c r="AD22" i="11" s="1"/>
  <c r="I11" i="11"/>
  <c r="I17" i="15"/>
  <c r="J17" i="15"/>
  <c r="AS38" i="15" s="1"/>
  <c r="J15" i="16"/>
  <c r="AG31" i="16" s="1"/>
  <c r="I15" i="16"/>
  <c r="J10" i="18"/>
  <c r="AJ24" i="18" s="1"/>
  <c r="I10" i="18"/>
  <c r="J16" i="13"/>
  <c r="AD31" i="13" s="1"/>
  <c r="I16" i="13"/>
  <c r="I18" i="13"/>
  <c r="J18" i="13"/>
  <c r="AD34" i="13" s="1"/>
  <c r="I15" i="15"/>
  <c r="J15" i="15"/>
  <c r="AS35" i="15" s="1"/>
  <c r="I16" i="18"/>
  <c r="J16" i="18"/>
  <c r="AJ34" i="18" s="1"/>
  <c r="J12" i="16"/>
  <c r="AG25" i="16" s="1"/>
  <c r="I12" i="16"/>
  <c r="J14" i="16"/>
  <c r="AG29" i="16" s="1"/>
  <c r="I14" i="16"/>
  <c r="J14" i="11"/>
  <c r="AD28" i="11" s="1"/>
  <c r="I14" i="11"/>
  <c r="I25" i="15"/>
  <c r="J25" i="15"/>
  <c r="AS50" i="15" s="1"/>
  <c r="I13" i="15"/>
  <c r="J13" i="15"/>
  <c r="AS32" i="15" s="1"/>
  <c r="J18" i="15"/>
  <c r="AS40" i="15" s="1"/>
  <c r="I18" i="15"/>
  <c r="J9" i="10"/>
  <c r="AA17" i="10" s="1"/>
  <c r="I9" i="10"/>
  <c r="J10" i="13"/>
  <c r="AD22" i="13" s="1"/>
  <c r="I10" i="13"/>
  <c r="J17" i="13"/>
  <c r="AD33" i="13" s="1"/>
  <c r="I17" i="13"/>
  <c r="J14" i="18"/>
  <c r="AJ31" i="18" s="1"/>
  <c r="I14" i="18"/>
  <c r="I11" i="3"/>
  <c r="J11" i="3"/>
  <c r="AA20" i="3" s="1"/>
  <c r="I9" i="11"/>
  <c r="J9" i="11"/>
  <c r="AD18" i="11" s="1"/>
  <c r="J10" i="15"/>
  <c r="AS28" i="15" s="1"/>
  <c r="I10" i="15"/>
  <c r="I13" i="18"/>
  <c r="J13" i="18"/>
  <c r="AJ30" i="18" s="1"/>
  <c r="J11" i="16"/>
  <c r="AG23" i="16" s="1"/>
  <c r="I11" i="16"/>
  <c r="I9" i="16"/>
  <c r="J9" i="16"/>
  <c r="AG19" i="16" s="1"/>
  <c r="J13" i="11"/>
  <c r="AD26" i="11" s="1"/>
  <c r="I13" i="11"/>
  <c r="I15" i="18"/>
  <c r="J15" i="18"/>
  <c r="AJ33" i="18" s="1"/>
  <c r="I23" i="15"/>
  <c r="J23" i="15"/>
  <c r="AS47" i="15" s="1"/>
  <c r="I11" i="15"/>
  <c r="J11" i="15"/>
  <c r="AS29" i="15" s="1"/>
  <c r="J16" i="15"/>
  <c r="AS37" i="15" s="1"/>
  <c r="I16" i="15"/>
  <c r="I12" i="10"/>
  <c r="J12" i="10"/>
  <c r="AA23" i="10" s="1"/>
  <c r="I13" i="13"/>
</calcChain>
</file>

<file path=xl/sharedStrings.xml><?xml version="1.0" encoding="utf-8"?>
<sst xmlns="http://schemas.openxmlformats.org/spreadsheetml/2006/main" count="1354" uniqueCount="99">
  <si>
    <t xml:space="preserve">Jeder gegen Jeden (4) </t>
  </si>
  <si>
    <t>1. Satz</t>
  </si>
  <si>
    <t>2. Satz</t>
  </si>
  <si>
    <t>3. Satz</t>
  </si>
  <si>
    <t>Sätze</t>
  </si>
  <si>
    <t>Tomy</t>
  </si>
  <si>
    <t>Satz-
punkte</t>
  </si>
  <si>
    <t>Spiele</t>
  </si>
  <si>
    <t>Platz</t>
  </si>
  <si>
    <t>:</t>
  </si>
  <si>
    <t>Sieger</t>
  </si>
  <si>
    <t>Teilnehmer 1:</t>
  </si>
  <si>
    <t>2. Platz</t>
  </si>
  <si>
    <t>Teilnehmer 2:</t>
  </si>
  <si>
    <t>3. Platz</t>
  </si>
  <si>
    <t>Teilnehmer 3:</t>
  </si>
  <si>
    <t>4. Platz</t>
  </si>
  <si>
    <t>Teilnehmer 4:</t>
  </si>
  <si>
    <t xml:space="preserve">Jeder gegen Jeden (3) </t>
  </si>
  <si>
    <t>aa</t>
  </si>
  <si>
    <t>bb</t>
  </si>
  <si>
    <t>cc</t>
  </si>
  <si>
    <t>Punkte</t>
  </si>
  <si>
    <t>dd</t>
  </si>
  <si>
    <t>Teilnehmer 5:</t>
  </si>
  <si>
    <t>5. Platz</t>
  </si>
  <si>
    <t xml:space="preserve">Jeder gegen Jeden (5) </t>
  </si>
  <si>
    <t>ee</t>
  </si>
  <si>
    <t>Teilnehmer 6:</t>
  </si>
  <si>
    <t>4.Platz</t>
  </si>
  <si>
    <t>5.Platz</t>
  </si>
  <si>
    <t>6.Platz</t>
  </si>
  <si>
    <t xml:space="preserve">Jeder gegen Jeden (6) </t>
  </si>
  <si>
    <t>6. Platz</t>
  </si>
  <si>
    <t>ff</t>
  </si>
  <si>
    <t>7. Platz</t>
  </si>
  <si>
    <t>Teilnehmer 7:</t>
  </si>
  <si>
    <t xml:space="preserve">Jeder gegen Jeden (7) </t>
  </si>
  <si>
    <t>Teilnehmer 8:</t>
  </si>
  <si>
    <t>8. Platz</t>
  </si>
  <si>
    <t xml:space="preserve">Jeder gegen Jeden (8) </t>
  </si>
  <si>
    <t>gg</t>
  </si>
  <si>
    <t>hh</t>
  </si>
  <si>
    <t>Runde 1</t>
  </si>
  <si>
    <t>Runde 3</t>
  </si>
  <si>
    <t>Runde 5</t>
  </si>
  <si>
    <t>Runde 7</t>
  </si>
  <si>
    <t>Runde 9</t>
  </si>
  <si>
    <t>Runde 11</t>
  </si>
  <si>
    <t>2. Pl.</t>
  </si>
  <si>
    <t>Runde 2</t>
  </si>
  <si>
    <t>Runde 4</t>
  </si>
  <si>
    <t>Runde 6</t>
  </si>
  <si>
    <t>Runde 8</t>
  </si>
  <si>
    <t>Runde 10</t>
  </si>
  <si>
    <t>3. Pl.</t>
  </si>
  <si>
    <t>4. Pl.</t>
  </si>
  <si>
    <t>5. Pl.</t>
  </si>
  <si>
    <t>6. Pl.</t>
  </si>
  <si>
    <t>7. Pl.</t>
  </si>
  <si>
    <t>8. Pl.</t>
  </si>
  <si>
    <t>Teilnehmer 9:</t>
  </si>
  <si>
    <t>ii</t>
  </si>
  <si>
    <t>9. Pl.</t>
  </si>
  <si>
    <t>Teilnehmer 10:</t>
  </si>
  <si>
    <t>jj</t>
  </si>
  <si>
    <t>10. Pl.</t>
  </si>
  <si>
    <t>Teilnehmer 11:</t>
  </si>
  <si>
    <t>kk</t>
  </si>
  <si>
    <t>11. Pl.</t>
  </si>
  <si>
    <t>Teilnehmer 12:</t>
  </si>
  <si>
    <t>ll</t>
  </si>
  <si>
    <t>12. Pl.</t>
  </si>
  <si>
    <t xml:space="preserve">Jeder gegen Jeden (12) </t>
  </si>
  <si>
    <t xml:space="preserve">Jeder gegen Jeden (16) </t>
  </si>
  <si>
    <t>Runde 13</t>
  </si>
  <si>
    <t>Runde 15</t>
  </si>
  <si>
    <t>Teilnehmer</t>
  </si>
  <si>
    <t xml:space="preserve">  </t>
  </si>
  <si>
    <t>Runde 12</t>
  </si>
  <si>
    <t>Runde 14</t>
  </si>
  <si>
    <t>Teilnehmer 13:</t>
  </si>
  <si>
    <t>mm</t>
  </si>
  <si>
    <t>13. Pl.</t>
  </si>
  <si>
    <t>Teilnehmer 14:</t>
  </si>
  <si>
    <t>nn</t>
  </si>
  <si>
    <t>14. Pl.</t>
  </si>
  <si>
    <t>Teilnehmer 15:</t>
  </si>
  <si>
    <t>oo</t>
  </si>
  <si>
    <t>15. Pl.</t>
  </si>
  <si>
    <t>Teilnehmer 16:</t>
  </si>
  <si>
    <t>pp</t>
  </si>
  <si>
    <t>16. Pl.</t>
  </si>
  <si>
    <t>P a a r u n g e n</t>
  </si>
  <si>
    <t xml:space="preserve">Jeder gegen Jeden (10) </t>
  </si>
  <si>
    <t>Diff</t>
  </si>
  <si>
    <r>
      <rPr>
        <sz val="11"/>
        <color indexed="8"/>
        <rFont val="Arial"/>
        <family val="2"/>
      </rPr>
      <t>Satz-
punkte</t>
    </r>
  </si>
  <si>
    <t>1. Pl.</t>
  </si>
  <si>
    <t>© Deutscher Tennis Bund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</si>
</sst>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\:mm"/>
  </numFmts>
  <fonts count="31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26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sz val="10"/>
      <name val="Arial"/>
      <charset val="1"/>
    </font>
    <font>
      <sz val="10"/>
      <name val="Arial"/>
      <family val="2"/>
    </font>
    <font>
      <b/>
      <sz val="16"/>
      <color indexed="10"/>
      <name val="Arial"/>
      <family val="2"/>
    </font>
    <font>
      <b/>
      <sz val="14"/>
      <color indexed="10"/>
      <name val="Arial"/>
      <family val="2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6"/>
      <color indexed="8"/>
      <name val="Tahoma"/>
      <family val="2"/>
    </font>
    <font>
      <sz val="10"/>
      <name val="Tahoma"/>
      <family val="2"/>
    </font>
  </fonts>
  <fills count="4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41"/>
      </patternFill>
    </fill>
    <fill>
      <patternFill patternType="solid">
        <fgColor indexed="41"/>
        <bgColor indexed="29"/>
      </patternFill>
    </fill>
    <fill>
      <patternFill patternType="solid">
        <fgColor indexed="43"/>
        <bgColor indexed="27"/>
      </patternFill>
    </fill>
    <fill>
      <patternFill patternType="solid">
        <fgColor indexed="42"/>
        <bgColor indexed="31"/>
      </patternFill>
    </fill>
    <fill>
      <patternFill patternType="solid">
        <fgColor indexed="22"/>
        <bgColor indexed="29"/>
      </patternFill>
    </fill>
    <fill>
      <patternFill patternType="solid">
        <fgColor indexed="11"/>
        <bgColor indexed="26"/>
      </patternFill>
    </fill>
    <fill>
      <patternFill patternType="solid">
        <fgColor indexed="43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0"/>
      </patternFill>
    </fill>
    <fill>
      <patternFill patternType="solid">
        <fgColor indexed="42"/>
        <bgColor indexed="26"/>
      </patternFill>
    </fill>
    <fill>
      <patternFill patternType="solid">
        <fgColor indexed="42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11"/>
        <bgColor indexed="15"/>
      </patternFill>
    </fill>
    <fill>
      <patternFill patternType="solid">
        <fgColor indexed="41"/>
        <bgColor indexed="5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41"/>
      </patternFill>
    </fill>
    <fill>
      <patternFill patternType="solid">
        <fgColor indexed="9"/>
        <bgColor indexed="21"/>
      </patternFill>
    </fill>
    <fill>
      <patternFill patternType="solid">
        <fgColor indexed="9"/>
        <bgColor indexed="39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31"/>
      </patternFill>
    </fill>
    <fill>
      <patternFill patternType="solid">
        <fgColor indexed="15"/>
        <bgColor indexed="64"/>
      </patternFill>
    </fill>
    <fill>
      <patternFill patternType="solid">
        <fgColor indexed="15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15"/>
        <bgColor indexed="34"/>
      </patternFill>
    </fill>
    <fill>
      <patternFill patternType="solid">
        <fgColor indexed="15"/>
        <b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39"/>
      </patternFill>
    </fill>
    <fill>
      <patternFill patternType="solid">
        <fgColor indexed="13"/>
        <bgColor indexed="21"/>
      </patternFill>
    </fill>
    <fill>
      <patternFill patternType="solid">
        <fgColor indexed="13"/>
        <bgColor indexed="37"/>
      </patternFill>
    </fill>
  </fills>
  <borders count="1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double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64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" fontId="11" fillId="7" borderId="9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" fontId="11" fillId="7" borderId="7" xfId="0" applyNumberFormat="1" applyFont="1" applyFill="1" applyBorder="1" applyAlignment="1">
      <alignment horizontal="center" vertical="center"/>
    </xf>
    <xf numFmtId="1" fontId="11" fillId="7" borderId="8" xfId="0" applyNumberFormat="1" applyFont="1" applyFill="1" applyBorder="1" applyAlignment="1">
      <alignment horizontal="center" vertical="center"/>
    </xf>
    <xf numFmtId="1" fontId="11" fillId="7" borderId="10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1" fontId="7" fillId="9" borderId="14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1" fontId="7" fillId="9" borderId="12" xfId="0" applyNumberFormat="1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20" fontId="10" fillId="7" borderId="12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" fontId="11" fillId="7" borderId="16" xfId="0" applyNumberFormat="1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1" fontId="11" fillId="7" borderId="18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1" fontId="11" fillId="7" borderId="19" xfId="0" applyNumberFormat="1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1" fontId="7" fillId="9" borderId="17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0" fontId="10" fillId="7" borderId="17" xfId="0" applyNumberFormat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1" fontId="11" fillId="7" borderId="17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1" fontId="11" fillId="7" borderId="24" xfId="0" applyNumberFormat="1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1" fontId="11" fillId="7" borderId="26" xfId="0" applyNumberFormat="1" applyFont="1" applyFill="1" applyBorder="1" applyAlignment="1">
      <alignment horizontal="center" vertical="center"/>
    </xf>
    <xf numFmtId="1" fontId="11" fillId="7" borderId="27" xfId="0" applyNumberFormat="1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1" fontId="11" fillId="7" borderId="29" xfId="0" applyNumberFormat="1" applyFont="1" applyFill="1" applyBorder="1" applyAlignment="1">
      <alignment horizontal="center" vertical="center"/>
    </xf>
    <xf numFmtId="1" fontId="11" fillId="7" borderId="30" xfId="0" applyNumberFormat="1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1" fontId="7" fillId="9" borderId="30" xfId="0" applyNumberFormat="1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1" fontId="7" fillId="9" borderId="25" xfId="0" applyNumberFormat="1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20" fontId="10" fillId="7" borderId="25" xfId="0" applyNumberFormat="1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2" fillId="10" borderId="38" xfId="0" applyFont="1" applyFill="1" applyBorder="1" applyAlignment="1">
      <alignment horizontal="center" vertical="center"/>
    </xf>
    <xf numFmtId="0" fontId="12" fillId="10" borderId="35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2" fillId="10" borderId="39" xfId="0" applyFont="1" applyFill="1" applyBorder="1" applyAlignment="1">
      <alignment horizontal="center" vertical="center"/>
    </xf>
    <xf numFmtId="0" fontId="12" fillId="10" borderId="40" xfId="0" applyFont="1" applyFill="1" applyBorder="1" applyAlignment="1">
      <alignment horizontal="center" vertical="center"/>
    </xf>
    <xf numFmtId="0" fontId="12" fillId="10" borderId="41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0" fillId="7" borderId="25" xfId="0" applyNumberFormat="1" applyFont="1" applyFill="1" applyBorder="1" applyAlignment="1">
      <alignment horizontal="center" vertical="center"/>
    </xf>
    <xf numFmtId="1" fontId="7" fillId="9" borderId="13" xfId="0" applyNumberFormat="1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1" fontId="7" fillId="9" borderId="18" xfId="0" applyNumberFormat="1" applyFont="1" applyFill="1" applyBorder="1" applyAlignment="1">
      <alignment horizontal="center" vertical="center"/>
    </xf>
    <xf numFmtId="1" fontId="7" fillId="9" borderId="26" xfId="0" applyNumberFormat="1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1" fontId="11" fillId="7" borderId="44" xfId="0" applyNumberFormat="1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1" fontId="11" fillId="7" borderId="22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2" fillId="8" borderId="0" xfId="0" applyFont="1" applyFill="1" applyAlignment="1">
      <alignment vertical="center"/>
    </xf>
    <xf numFmtId="0" fontId="2" fillId="8" borderId="28" xfId="0" applyFont="1" applyFill="1" applyBorder="1"/>
    <xf numFmtId="0" fontId="2" fillId="5" borderId="0" xfId="0" applyFont="1" applyFill="1"/>
    <xf numFmtId="1" fontId="10" fillId="7" borderId="7" xfId="0" applyNumberFormat="1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23" fillId="0" borderId="0" xfId="1"/>
    <xf numFmtId="0" fontId="1" fillId="0" borderId="0" xfId="1" applyFont="1" applyAlignment="1">
      <alignment vertical="center"/>
    </xf>
    <xf numFmtId="0" fontId="4" fillId="11" borderId="45" xfId="1" applyFont="1" applyFill="1" applyBorder="1" applyAlignment="1">
      <alignment horizontal="center" vertical="center"/>
    </xf>
    <xf numFmtId="0" fontId="17" fillId="12" borderId="46" xfId="1" applyFont="1" applyFill="1" applyBorder="1" applyAlignment="1">
      <alignment horizontal="center" vertical="center"/>
    </xf>
    <xf numFmtId="0" fontId="12" fillId="13" borderId="47" xfId="1" applyFont="1" applyFill="1" applyBorder="1" applyAlignment="1">
      <alignment horizontal="center" vertical="center"/>
    </xf>
    <xf numFmtId="0" fontId="12" fillId="13" borderId="48" xfId="1" applyFont="1" applyFill="1" applyBorder="1" applyAlignment="1">
      <alignment horizontal="center" vertical="center"/>
    </xf>
    <xf numFmtId="0" fontId="12" fillId="13" borderId="49" xfId="1" applyFont="1" applyFill="1" applyBorder="1" applyAlignment="1">
      <alignment horizontal="center" vertical="center"/>
    </xf>
    <xf numFmtId="0" fontId="17" fillId="14" borderId="50" xfId="1" applyFont="1" applyFill="1" applyBorder="1" applyAlignment="1">
      <alignment horizontal="center" vertical="center"/>
    </xf>
    <xf numFmtId="0" fontId="17" fillId="14" borderId="51" xfId="1" applyFont="1" applyFill="1" applyBorder="1" applyAlignment="1">
      <alignment horizontal="center" vertical="center"/>
    </xf>
    <xf numFmtId="0" fontId="17" fillId="14" borderId="52" xfId="1" applyFont="1" applyFill="1" applyBorder="1" applyAlignment="1">
      <alignment horizontal="center" vertical="center"/>
    </xf>
    <xf numFmtId="1" fontId="18" fillId="15" borderId="53" xfId="1" applyNumberFormat="1" applyFont="1" applyFill="1" applyBorder="1" applyAlignment="1">
      <alignment horizontal="center" vertical="center"/>
    </xf>
    <xf numFmtId="0" fontId="17" fillId="15" borderId="54" xfId="1" applyFont="1" applyFill="1" applyBorder="1" applyAlignment="1">
      <alignment horizontal="center" vertical="center"/>
    </xf>
    <xf numFmtId="1" fontId="18" fillId="15" borderId="55" xfId="1" applyNumberFormat="1" applyFont="1" applyFill="1" applyBorder="1" applyAlignment="1">
      <alignment horizontal="center" vertical="center"/>
    </xf>
    <xf numFmtId="1" fontId="18" fillId="15" borderId="56" xfId="1" applyNumberFormat="1" applyFont="1" applyFill="1" applyBorder="1" applyAlignment="1">
      <alignment horizontal="center" vertical="center"/>
    </xf>
    <xf numFmtId="0" fontId="17" fillId="15" borderId="57" xfId="1" applyFont="1" applyFill="1" applyBorder="1" applyAlignment="1">
      <alignment horizontal="center" vertical="center"/>
    </xf>
    <xf numFmtId="1" fontId="18" fillId="15" borderId="58" xfId="1" applyNumberFormat="1" applyFont="1" applyFill="1" applyBorder="1" applyAlignment="1">
      <alignment horizontal="center" vertical="center"/>
    </xf>
    <xf numFmtId="1" fontId="18" fillId="15" borderId="59" xfId="1" applyNumberFormat="1" applyFont="1" applyFill="1" applyBorder="1" applyAlignment="1">
      <alignment horizontal="center" vertical="center"/>
    </xf>
    <xf numFmtId="0" fontId="17" fillId="15" borderId="51" xfId="1" applyFont="1" applyFill="1" applyBorder="1" applyAlignment="1">
      <alignment horizontal="center" vertical="center"/>
    </xf>
    <xf numFmtId="1" fontId="18" fillId="15" borderId="52" xfId="1" applyNumberFormat="1" applyFont="1" applyFill="1" applyBorder="1" applyAlignment="1">
      <alignment horizontal="center" vertical="center"/>
    </xf>
    <xf numFmtId="0" fontId="17" fillId="14" borderId="46" xfId="1" applyFont="1" applyFill="1" applyBorder="1" applyAlignment="1">
      <alignment horizontal="center" vertical="center"/>
    </xf>
    <xf numFmtId="0" fontId="17" fillId="14" borderId="54" xfId="1" applyFont="1" applyFill="1" applyBorder="1" applyAlignment="1">
      <alignment horizontal="center" vertical="center"/>
    </xf>
    <xf numFmtId="0" fontId="17" fillId="14" borderId="55" xfId="1" applyFont="1" applyFill="1" applyBorder="1" applyAlignment="1">
      <alignment horizontal="center" vertical="center"/>
    </xf>
    <xf numFmtId="1" fontId="18" fillId="15" borderId="46" xfId="1" applyNumberFormat="1" applyFont="1" applyFill="1" applyBorder="1" applyAlignment="1">
      <alignment horizontal="center" vertical="center"/>
    </xf>
    <xf numFmtId="1" fontId="18" fillId="15" borderId="60" xfId="1" applyNumberFormat="1" applyFont="1" applyFill="1" applyBorder="1" applyAlignment="1">
      <alignment horizontal="center" vertical="center"/>
    </xf>
    <xf numFmtId="1" fontId="18" fillId="15" borderId="54" xfId="1" applyNumberFormat="1" applyFont="1" applyFill="1" applyBorder="1" applyAlignment="1">
      <alignment horizontal="center" vertical="center"/>
    </xf>
    <xf numFmtId="1" fontId="18" fillId="15" borderId="51" xfId="1" applyNumberFormat="1" applyFont="1" applyFill="1" applyBorder="1" applyAlignment="1">
      <alignment horizontal="center" vertical="center"/>
    </xf>
    <xf numFmtId="1" fontId="18" fillId="15" borderId="57" xfId="1" applyNumberFormat="1" applyFont="1" applyFill="1" applyBorder="1" applyAlignment="1">
      <alignment horizontal="center" vertical="center"/>
    </xf>
    <xf numFmtId="1" fontId="18" fillId="14" borderId="46" xfId="1" applyNumberFormat="1" applyFont="1" applyFill="1" applyBorder="1" applyAlignment="1">
      <alignment horizontal="center" vertical="center"/>
    </xf>
    <xf numFmtId="1" fontId="18" fillId="14" borderId="54" xfId="1" applyNumberFormat="1" applyFont="1" applyFill="1" applyBorder="1" applyAlignment="1">
      <alignment horizontal="center" vertical="center"/>
    </xf>
    <xf numFmtId="1" fontId="18" fillId="14" borderId="55" xfId="1" applyNumberFormat="1" applyFont="1" applyFill="1" applyBorder="1" applyAlignment="1">
      <alignment horizontal="center" vertical="center"/>
    </xf>
    <xf numFmtId="1" fontId="18" fillId="15" borderId="61" xfId="1" applyNumberFormat="1" applyFont="1" applyFill="1" applyBorder="1" applyAlignment="1">
      <alignment horizontal="center" vertical="center"/>
    </xf>
    <xf numFmtId="1" fontId="18" fillId="15" borderId="62" xfId="1" applyNumberFormat="1" applyFont="1" applyFill="1" applyBorder="1" applyAlignment="1">
      <alignment horizontal="center" vertical="center"/>
    </xf>
    <xf numFmtId="0" fontId="17" fillId="14" borderId="60" xfId="1" applyFont="1" applyFill="1" applyBorder="1" applyAlignment="1">
      <alignment horizontal="center" vertical="center"/>
    </xf>
    <xf numFmtId="0" fontId="17" fillId="14" borderId="57" xfId="1" applyFont="1" applyFill="1" applyBorder="1" applyAlignment="1">
      <alignment horizontal="center" vertical="center"/>
    </xf>
    <xf numFmtId="0" fontId="17" fillId="14" borderId="63" xfId="1" applyFont="1" applyFill="1" applyBorder="1" applyAlignment="1">
      <alignment horizontal="center" vertical="center"/>
    </xf>
    <xf numFmtId="0" fontId="2" fillId="16" borderId="0" xfId="1" applyFont="1" applyFill="1" applyAlignment="1">
      <alignment vertical="center"/>
    </xf>
    <xf numFmtId="0" fontId="2" fillId="16" borderId="64" xfId="1" applyFont="1" applyFill="1" applyBorder="1"/>
    <xf numFmtId="10" fontId="4" fillId="17" borderId="65" xfId="1" applyNumberFormat="1" applyFont="1" applyFill="1" applyBorder="1" applyAlignment="1">
      <alignment horizontal="center" vertical="center"/>
    </xf>
    <xf numFmtId="0" fontId="4" fillId="17" borderId="66" xfId="1" applyFont="1" applyFill="1" applyBorder="1" applyAlignment="1">
      <alignment horizontal="center" vertical="center"/>
    </xf>
    <xf numFmtId="0" fontId="17" fillId="17" borderId="46" xfId="1" applyFont="1" applyFill="1" applyBorder="1" applyAlignment="1">
      <alignment horizontal="center" vertical="center"/>
    </xf>
    <xf numFmtId="1" fontId="4" fillId="17" borderId="67" xfId="1" applyNumberFormat="1" applyFont="1" applyFill="1" applyBorder="1" applyAlignment="1">
      <alignment horizontal="center" vertical="center"/>
    </xf>
    <xf numFmtId="0" fontId="4" fillId="17" borderId="46" xfId="1" applyFont="1" applyFill="1" applyBorder="1" applyAlignment="1">
      <alignment horizontal="center" vertical="center"/>
    </xf>
    <xf numFmtId="0" fontId="4" fillId="17" borderId="68" xfId="1" applyFont="1" applyFill="1" applyBorder="1" applyAlignment="1">
      <alignment horizontal="center" vertical="center"/>
    </xf>
    <xf numFmtId="0" fontId="16" fillId="17" borderId="66" xfId="1" applyFont="1" applyFill="1" applyBorder="1" applyAlignment="1">
      <alignment horizontal="center" vertical="center"/>
    </xf>
    <xf numFmtId="0" fontId="17" fillId="17" borderId="67" xfId="1" applyFont="1" applyFill="1" applyBorder="1" applyAlignment="1">
      <alignment horizontal="center" vertical="center"/>
    </xf>
    <xf numFmtId="0" fontId="4" fillId="17" borderId="69" xfId="1" applyFont="1" applyFill="1" applyBorder="1" applyAlignment="1">
      <alignment horizontal="center" vertical="center"/>
    </xf>
    <xf numFmtId="0" fontId="4" fillId="17" borderId="67" xfId="1" applyFont="1" applyFill="1" applyBorder="1" applyAlignment="1">
      <alignment horizontal="center" vertical="center"/>
    </xf>
    <xf numFmtId="0" fontId="16" fillId="17" borderId="67" xfId="1" applyFont="1" applyFill="1" applyBorder="1" applyAlignment="1">
      <alignment horizontal="center" vertical="center"/>
    </xf>
    <xf numFmtId="1" fontId="18" fillId="18" borderId="54" xfId="1" applyNumberFormat="1" applyFont="1" applyFill="1" applyBorder="1" applyAlignment="1">
      <alignment horizontal="center" vertical="center"/>
    </xf>
    <xf numFmtId="1" fontId="18" fillId="18" borderId="57" xfId="1" applyNumberFormat="1" applyFont="1" applyFill="1" applyBorder="1" applyAlignment="1">
      <alignment horizontal="center" vertical="center"/>
    </xf>
    <xf numFmtId="164" fontId="18" fillId="19" borderId="54" xfId="1" applyNumberFormat="1" applyFont="1" applyFill="1" applyBorder="1" applyAlignment="1">
      <alignment horizontal="center" vertical="center"/>
    </xf>
    <xf numFmtId="0" fontId="17" fillId="20" borderId="46" xfId="1" applyFont="1" applyFill="1" applyBorder="1" applyAlignment="1">
      <alignment horizontal="center" vertical="center"/>
    </xf>
    <xf numFmtId="0" fontId="17" fillId="20" borderId="70" xfId="1" applyFont="1" applyFill="1" applyBorder="1" applyAlignment="1">
      <alignment horizontal="center" vertical="center"/>
    </xf>
    <xf numFmtId="0" fontId="17" fillId="20" borderId="67" xfId="1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7" fillId="8" borderId="72" xfId="0" applyFont="1" applyFill="1" applyBorder="1" applyAlignment="1">
      <alignment horizontal="center" vertical="center"/>
    </xf>
    <xf numFmtId="0" fontId="7" fillId="8" borderId="73" xfId="0" applyFont="1" applyFill="1" applyBorder="1" applyAlignment="1">
      <alignment horizontal="center" vertical="center"/>
    </xf>
    <xf numFmtId="0" fontId="7" fillId="8" borderId="74" xfId="0" applyFont="1" applyFill="1" applyBorder="1" applyAlignment="1">
      <alignment horizontal="center" vertical="center"/>
    </xf>
    <xf numFmtId="0" fontId="7" fillId="8" borderId="75" xfId="0" applyFont="1" applyFill="1" applyBorder="1" applyAlignment="1">
      <alignment horizontal="center" vertical="center"/>
    </xf>
    <xf numFmtId="1" fontId="18" fillId="21" borderId="76" xfId="1" applyNumberFormat="1" applyFont="1" applyFill="1" applyBorder="1" applyAlignment="1">
      <alignment horizontal="center" vertical="center"/>
    </xf>
    <xf numFmtId="1" fontId="18" fillId="21" borderId="77" xfId="1" applyNumberFormat="1" applyFont="1" applyFill="1" applyBorder="1" applyAlignment="1">
      <alignment horizontal="center" vertical="center"/>
    </xf>
    <xf numFmtId="1" fontId="18" fillId="21" borderId="54" xfId="1" applyNumberFormat="1" applyFont="1" applyFill="1" applyBorder="1" applyAlignment="1">
      <alignment horizontal="center" vertical="center"/>
    </xf>
    <xf numFmtId="1" fontId="18" fillId="21" borderId="55" xfId="1" applyNumberFormat="1" applyFont="1" applyFill="1" applyBorder="1" applyAlignment="1">
      <alignment horizontal="center" vertical="center"/>
    </xf>
    <xf numFmtId="1" fontId="18" fillId="21" borderId="57" xfId="1" applyNumberFormat="1" applyFont="1" applyFill="1" applyBorder="1" applyAlignment="1">
      <alignment horizontal="center" vertical="center"/>
    </xf>
    <xf numFmtId="1" fontId="18" fillId="21" borderId="58" xfId="1" applyNumberFormat="1" applyFont="1" applyFill="1" applyBorder="1" applyAlignment="1">
      <alignment horizontal="center" vertical="center"/>
    </xf>
    <xf numFmtId="0" fontId="7" fillId="7" borderId="78" xfId="0" applyFont="1" applyFill="1" applyBorder="1" applyAlignment="1">
      <alignment horizontal="center" vertical="center"/>
    </xf>
    <xf numFmtId="20" fontId="10" fillId="7" borderId="73" xfId="0" applyNumberFormat="1" applyFont="1" applyFill="1" applyBorder="1" applyAlignment="1">
      <alignment horizontal="center" vertical="center"/>
    </xf>
    <xf numFmtId="0" fontId="7" fillId="7" borderId="79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55" xfId="0" applyFont="1" applyFill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164" fontId="18" fillId="19" borderId="57" xfId="1" applyNumberFormat="1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1" fontId="2" fillId="17" borderId="46" xfId="1" applyNumberFormat="1" applyFont="1" applyFill="1" applyBorder="1" applyAlignment="1">
      <alignment horizontal="center" vertical="center"/>
    </xf>
    <xf numFmtId="10" fontId="4" fillId="17" borderId="67" xfId="1" applyNumberFormat="1" applyFont="1" applyFill="1" applyBorder="1" applyAlignment="1">
      <alignment horizontal="center" vertical="center"/>
    </xf>
    <xf numFmtId="0" fontId="7" fillId="8" borderId="54" xfId="0" applyFont="1" applyFill="1" applyBorder="1" applyAlignment="1">
      <alignment horizontal="center" vertical="center"/>
    </xf>
    <xf numFmtId="0" fontId="7" fillId="8" borderId="57" xfId="0" applyFont="1" applyFill="1" applyBorder="1" applyAlignment="1">
      <alignment horizontal="center" vertical="center"/>
    </xf>
    <xf numFmtId="1" fontId="18" fillId="21" borderId="80" xfId="1" applyNumberFormat="1" applyFont="1" applyFill="1" applyBorder="1" applyAlignment="1">
      <alignment horizontal="center" vertical="center"/>
    </xf>
    <xf numFmtId="1" fontId="18" fillId="21" borderId="46" xfId="1" applyNumberFormat="1" applyFont="1" applyFill="1" applyBorder="1" applyAlignment="1">
      <alignment horizontal="center" vertical="center"/>
    </xf>
    <xf numFmtId="1" fontId="18" fillId="21" borderId="60" xfId="1" applyNumberFormat="1" applyFont="1" applyFill="1" applyBorder="1" applyAlignment="1">
      <alignment horizontal="center" vertical="center"/>
    </xf>
    <xf numFmtId="1" fontId="18" fillId="22" borderId="54" xfId="1" applyNumberFormat="1" applyFont="1" applyFill="1" applyBorder="1" applyAlignment="1">
      <alignment horizontal="center" vertical="center"/>
    </xf>
    <xf numFmtId="1" fontId="18" fillId="22" borderId="46" xfId="1" applyNumberFormat="1" applyFont="1" applyFill="1" applyBorder="1" applyAlignment="1">
      <alignment horizontal="center" vertical="center"/>
    </xf>
    <xf numFmtId="0" fontId="17" fillId="22" borderId="54" xfId="1" applyFont="1" applyFill="1" applyBorder="1" applyAlignment="1">
      <alignment horizontal="center" vertical="center"/>
    </xf>
    <xf numFmtId="1" fontId="18" fillId="22" borderId="55" xfId="1" applyNumberFormat="1" applyFont="1" applyFill="1" applyBorder="1" applyAlignment="1">
      <alignment horizontal="center" vertical="center"/>
    </xf>
    <xf numFmtId="0" fontId="23" fillId="5" borderId="0" xfId="1" applyFill="1"/>
    <xf numFmtId="0" fontId="17" fillId="23" borderId="54" xfId="1" applyFont="1" applyFill="1" applyBorder="1" applyAlignment="1">
      <alignment horizontal="center" vertical="center"/>
    </xf>
    <xf numFmtId="1" fontId="18" fillId="23" borderId="54" xfId="1" applyNumberFormat="1" applyFont="1" applyFill="1" applyBorder="1" applyAlignment="1">
      <alignment horizontal="center" vertical="center"/>
    </xf>
    <xf numFmtId="0" fontId="7" fillId="8" borderId="79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0" fontId="7" fillId="16" borderId="0" xfId="1" applyFont="1" applyFill="1" applyAlignment="1">
      <alignment horizontal="center" vertical="center"/>
    </xf>
    <xf numFmtId="10" fontId="4" fillId="24" borderId="65" xfId="1" applyNumberFormat="1" applyFont="1" applyFill="1" applyBorder="1" applyAlignment="1">
      <alignment horizontal="center" vertical="center"/>
    </xf>
    <xf numFmtId="0" fontId="4" fillId="24" borderId="66" xfId="1" applyFont="1" applyFill="1" applyBorder="1" applyAlignment="1">
      <alignment horizontal="center" vertical="center"/>
    </xf>
    <xf numFmtId="0" fontId="17" fillId="24" borderId="46" xfId="1" applyFont="1" applyFill="1" applyBorder="1" applyAlignment="1">
      <alignment horizontal="center" vertical="center"/>
    </xf>
    <xf numFmtId="0" fontId="4" fillId="24" borderId="68" xfId="1" applyFont="1" applyFill="1" applyBorder="1" applyAlignment="1">
      <alignment horizontal="center" vertical="center"/>
    </xf>
    <xf numFmtId="0" fontId="4" fillId="24" borderId="67" xfId="1" applyFont="1" applyFill="1" applyBorder="1" applyAlignment="1">
      <alignment horizontal="center" vertical="center"/>
    </xf>
    <xf numFmtId="0" fontId="16" fillId="24" borderId="66" xfId="1" applyFont="1" applyFill="1" applyBorder="1" applyAlignment="1">
      <alignment horizontal="center" vertical="center"/>
    </xf>
    <xf numFmtId="0" fontId="12" fillId="13" borderId="81" xfId="1" applyFont="1" applyFill="1" applyBorder="1" applyAlignment="1">
      <alignment horizontal="center" vertical="center"/>
    </xf>
    <xf numFmtId="0" fontId="12" fillId="13" borderId="82" xfId="1" applyFont="1" applyFill="1" applyBorder="1" applyAlignment="1">
      <alignment horizontal="center" vertical="center"/>
    </xf>
    <xf numFmtId="0" fontId="17" fillId="24" borderId="67" xfId="1" applyFont="1" applyFill="1" applyBorder="1" applyAlignment="1">
      <alignment horizontal="center" vertical="center"/>
    </xf>
    <xf numFmtId="0" fontId="4" fillId="24" borderId="46" xfId="1" applyFont="1" applyFill="1" applyBorder="1" applyAlignment="1">
      <alignment horizontal="center" vertical="center"/>
    </xf>
    <xf numFmtId="0" fontId="4" fillId="24" borderId="69" xfId="1" applyFont="1" applyFill="1" applyBorder="1" applyAlignment="1">
      <alignment horizontal="center" vertical="center"/>
    </xf>
    <xf numFmtId="0" fontId="16" fillId="24" borderId="67" xfId="1" applyFont="1" applyFill="1" applyBorder="1" applyAlignment="1">
      <alignment horizontal="center" vertical="center"/>
    </xf>
    <xf numFmtId="1" fontId="18" fillId="18" borderId="83" xfId="1" applyNumberFormat="1" applyFont="1" applyFill="1" applyBorder="1" applyAlignment="1">
      <alignment horizontal="center" vertical="center"/>
    </xf>
    <xf numFmtId="1" fontId="18" fillId="18" borderId="76" xfId="1" applyNumberFormat="1" applyFont="1" applyFill="1" applyBorder="1" applyAlignment="1">
      <alignment horizontal="center" vertical="center"/>
    </xf>
    <xf numFmtId="1" fontId="18" fillId="18" borderId="77" xfId="1" applyNumberFormat="1" applyFont="1" applyFill="1" applyBorder="1" applyAlignment="1">
      <alignment horizontal="center" vertical="center"/>
    </xf>
    <xf numFmtId="1" fontId="18" fillId="18" borderId="74" xfId="1" applyNumberFormat="1" applyFont="1" applyFill="1" applyBorder="1" applyAlignment="1">
      <alignment horizontal="center" vertical="center"/>
    </xf>
    <xf numFmtId="1" fontId="18" fillId="18" borderId="55" xfId="1" applyNumberFormat="1" applyFont="1" applyFill="1" applyBorder="1" applyAlignment="1">
      <alignment horizontal="center" vertical="center"/>
    </xf>
    <xf numFmtId="1" fontId="18" fillId="18" borderId="75" xfId="1" applyNumberFormat="1" applyFont="1" applyFill="1" applyBorder="1" applyAlignment="1">
      <alignment horizontal="center" vertical="center"/>
    </xf>
    <xf numFmtId="1" fontId="18" fillId="18" borderId="58" xfId="1" applyNumberFormat="1" applyFont="1" applyFill="1" applyBorder="1" applyAlignment="1">
      <alignment horizontal="center" vertical="center"/>
    </xf>
    <xf numFmtId="0" fontId="1" fillId="25" borderId="0" xfId="1" applyFont="1" applyFill="1" applyAlignment="1">
      <alignment vertical="center"/>
    </xf>
    <xf numFmtId="0" fontId="17" fillId="26" borderId="15" xfId="1" applyFont="1" applyFill="1" applyBorder="1" applyAlignment="1">
      <alignment horizontal="center" vertical="center"/>
    </xf>
    <xf numFmtId="0" fontId="17" fillId="26" borderId="3" xfId="1" applyFont="1" applyFill="1" applyBorder="1" applyAlignment="1">
      <alignment horizontal="center" vertical="center"/>
    </xf>
    <xf numFmtId="0" fontId="17" fillId="20" borderId="84" xfId="1" applyFont="1" applyFill="1" applyBorder="1" applyAlignment="1">
      <alignment horizontal="center" vertical="center"/>
    </xf>
    <xf numFmtId="0" fontId="17" fillId="27" borderId="67" xfId="1" applyFont="1" applyFill="1" applyBorder="1" applyAlignment="1">
      <alignment horizontal="center" vertical="center"/>
    </xf>
    <xf numFmtId="0" fontId="17" fillId="27" borderId="70" xfId="1" applyFont="1" applyFill="1" applyBorder="1" applyAlignment="1">
      <alignment horizontal="center" vertical="center"/>
    </xf>
    <xf numFmtId="0" fontId="7" fillId="7" borderId="85" xfId="0" applyFont="1" applyFill="1" applyBorder="1" applyAlignment="1">
      <alignment horizontal="center" vertical="center"/>
    </xf>
    <xf numFmtId="20" fontId="10" fillId="7" borderId="54" xfId="0" applyNumberFormat="1" applyFont="1" applyFill="1" applyBorder="1" applyAlignment="1">
      <alignment horizontal="center" vertical="center"/>
    </xf>
    <xf numFmtId="0" fontId="7" fillId="7" borderId="86" xfId="0" applyFont="1" applyFill="1" applyBorder="1" applyAlignment="1">
      <alignment horizontal="center" vertical="center"/>
    </xf>
    <xf numFmtId="20" fontId="10" fillId="7" borderId="57" xfId="0" applyNumberFormat="1" applyFont="1" applyFill="1" applyBorder="1" applyAlignment="1">
      <alignment horizontal="center" vertical="center"/>
    </xf>
    <xf numFmtId="0" fontId="7" fillId="7" borderId="87" xfId="0" applyFont="1" applyFill="1" applyBorder="1" applyAlignment="1">
      <alignment horizontal="center" vertical="center"/>
    </xf>
    <xf numFmtId="0" fontId="12" fillId="13" borderId="88" xfId="1" applyFont="1" applyFill="1" applyBorder="1" applyAlignment="1">
      <alignment horizontal="center" vertical="center"/>
    </xf>
    <xf numFmtId="0" fontId="7" fillId="3" borderId="89" xfId="0" applyFont="1" applyFill="1" applyBorder="1" applyAlignment="1">
      <alignment horizontal="center" vertical="center"/>
    </xf>
    <xf numFmtId="0" fontId="7" fillId="7" borderId="90" xfId="0" applyFont="1" applyFill="1" applyBorder="1" applyAlignment="1">
      <alignment horizontal="center" vertical="center"/>
    </xf>
    <xf numFmtId="20" fontId="10" fillId="7" borderId="91" xfId="0" applyNumberFormat="1" applyFont="1" applyFill="1" applyBorder="1" applyAlignment="1">
      <alignment horizontal="center" vertical="center"/>
    </xf>
    <xf numFmtId="0" fontId="7" fillId="7" borderId="92" xfId="0" applyFont="1" applyFill="1" applyBorder="1" applyAlignment="1">
      <alignment horizontal="center" vertical="center"/>
    </xf>
    <xf numFmtId="0" fontId="17" fillId="28" borderId="46" xfId="1" applyFont="1" applyFill="1" applyBorder="1" applyAlignment="1">
      <alignment horizontal="center" vertical="center"/>
    </xf>
    <xf numFmtId="0" fontId="7" fillId="12" borderId="48" xfId="0" applyFont="1" applyFill="1" applyBorder="1" applyAlignment="1">
      <alignment horizontal="center" vertical="center"/>
    </xf>
    <xf numFmtId="0" fontId="17" fillId="28" borderId="67" xfId="1" applyFont="1" applyFill="1" applyBorder="1" applyAlignment="1">
      <alignment horizontal="center" vertical="center"/>
    </xf>
    <xf numFmtId="10" fontId="4" fillId="28" borderId="65" xfId="1" applyNumberFormat="1" applyFont="1" applyFill="1" applyBorder="1" applyAlignment="1">
      <alignment horizontal="center" vertical="center"/>
    </xf>
    <xf numFmtId="0" fontId="4" fillId="28" borderId="66" xfId="1" applyFont="1" applyFill="1" applyBorder="1" applyAlignment="1">
      <alignment horizontal="center" vertical="center"/>
    </xf>
    <xf numFmtId="1" fontId="4" fillId="24" borderId="46" xfId="1" applyNumberFormat="1" applyFont="1" applyFill="1" applyBorder="1" applyAlignment="1">
      <alignment horizontal="center" vertical="center"/>
    </xf>
    <xf numFmtId="0" fontId="17" fillId="29" borderId="50" xfId="1" applyFont="1" applyFill="1" applyBorder="1" applyAlignment="1">
      <alignment horizontal="center" vertical="center"/>
    </xf>
    <xf numFmtId="0" fontId="17" fillId="29" borderId="51" xfId="1" applyFont="1" applyFill="1" applyBorder="1" applyAlignment="1">
      <alignment horizontal="center" vertical="center"/>
    </xf>
    <xf numFmtId="0" fontId="17" fillId="29" borderId="52" xfId="1" applyFont="1" applyFill="1" applyBorder="1" applyAlignment="1">
      <alignment horizontal="center" vertical="center"/>
    </xf>
    <xf numFmtId="1" fontId="18" fillId="15" borderId="93" xfId="1" applyNumberFormat="1" applyFont="1" applyFill="1" applyBorder="1" applyAlignment="1">
      <alignment horizontal="center" vertical="center"/>
    </xf>
    <xf numFmtId="0" fontId="17" fillId="28" borderId="70" xfId="1" applyFont="1" applyFill="1" applyBorder="1" applyAlignment="1">
      <alignment horizontal="center" vertical="center"/>
    </xf>
    <xf numFmtId="0" fontId="7" fillId="12" borderId="49" xfId="0" applyFont="1" applyFill="1" applyBorder="1" applyAlignment="1">
      <alignment horizontal="center" vertical="center"/>
    </xf>
    <xf numFmtId="0" fontId="17" fillId="29" borderId="46" xfId="1" applyFont="1" applyFill="1" applyBorder="1" applyAlignment="1">
      <alignment horizontal="center" vertical="center"/>
    </xf>
    <xf numFmtId="0" fontId="17" fillId="29" borderId="54" xfId="1" applyFont="1" applyFill="1" applyBorder="1" applyAlignment="1">
      <alignment horizontal="center" vertical="center"/>
    </xf>
    <xf numFmtId="0" fontId="17" fillId="29" borderId="94" xfId="1" applyFont="1" applyFill="1" applyBorder="1" applyAlignment="1">
      <alignment horizontal="center" vertical="center"/>
    </xf>
    <xf numFmtId="1" fontId="18" fillId="15" borderId="94" xfId="1" applyNumberFormat="1" applyFont="1" applyFill="1" applyBorder="1" applyAlignment="1">
      <alignment horizontal="center" vertical="center"/>
    </xf>
    <xf numFmtId="1" fontId="18" fillId="29" borderId="46" xfId="1" applyNumberFormat="1" applyFont="1" applyFill="1" applyBorder="1" applyAlignment="1">
      <alignment horizontal="center" vertical="center"/>
    </xf>
    <xf numFmtId="1" fontId="18" fillId="29" borderId="54" xfId="1" applyNumberFormat="1" applyFont="1" applyFill="1" applyBorder="1" applyAlignment="1">
      <alignment horizontal="center" vertical="center"/>
    </xf>
    <xf numFmtId="1" fontId="18" fillId="29" borderId="94" xfId="1" applyNumberFormat="1" applyFont="1" applyFill="1" applyBorder="1" applyAlignment="1">
      <alignment horizontal="center" vertical="center"/>
    </xf>
    <xf numFmtId="0" fontId="17" fillId="28" borderId="84" xfId="1" applyFont="1" applyFill="1" applyBorder="1" applyAlignment="1">
      <alignment horizontal="center" vertical="center"/>
    </xf>
    <xf numFmtId="0" fontId="16" fillId="24" borderId="46" xfId="1" applyFont="1" applyFill="1" applyBorder="1" applyAlignment="1">
      <alignment horizontal="center" vertical="center"/>
    </xf>
    <xf numFmtId="1" fontId="18" fillId="15" borderId="95" xfId="1" applyNumberFormat="1" applyFont="1" applyFill="1" applyBorder="1" applyAlignment="1">
      <alignment horizontal="center" vertical="center"/>
    </xf>
    <xf numFmtId="1" fontId="18" fillId="29" borderId="60" xfId="1" applyNumberFormat="1" applyFont="1" applyFill="1" applyBorder="1" applyAlignment="1">
      <alignment horizontal="center" vertical="center"/>
    </xf>
    <xf numFmtId="0" fontId="17" fillId="29" borderId="57" xfId="1" applyFont="1" applyFill="1" applyBorder="1" applyAlignment="1">
      <alignment horizontal="center" vertical="center"/>
    </xf>
    <xf numFmtId="1" fontId="18" fillId="29" borderId="63" xfId="1" applyNumberFormat="1" applyFont="1" applyFill="1" applyBorder="1" applyAlignment="1">
      <alignment horizontal="center" vertical="center"/>
    </xf>
    <xf numFmtId="0" fontId="23" fillId="11" borderId="0" xfId="1" applyFill="1"/>
    <xf numFmtId="10" fontId="4" fillId="28" borderId="67" xfId="1" applyNumberFormat="1" applyFont="1" applyFill="1" applyBorder="1" applyAlignment="1">
      <alignment horizontal="center" vertical="center"/>
    </xf>
    <xf numFmtId="0" fontId="4" fillId="28" borderId="67" xfId="1" applyFont="1" applyFill="1" applyBorder="1" applyAlignment="1">
      <alignment horizontal="center" vertical="center"/>
    </xf>
    <xf numFmtId="1" fontId="18" fillId="30" borderId="83" xfId="1" applyNumberFormat="1" applyFont="1" applyFill="1" applyBorder="1" applyAlignment="1">
      <alignment horizontal="center" vertical="center"/>
    </xf>
    <xf numFmtId="1" fontId="18" fillId="30" borderId="76" xfId="1" applyNumberFormat="1" applyFont="1" applyFill="1" applyBorder="1" applyAlignment="1">
      <alignment horizontal="center" vertical="center"/>
    </xf>
    <xf numFmtId="0" fontId="17" fillId="31" borderId="76" xfId="1" applyFont="1" applyFill="1" applyBorder="1" applyAlignment="1">
      <alignment horizontal="center" vertical="center"/>
    </xf>
    <xf numFmtId="1" fontId="18" fillId="30" borderId="74" xfId="1" applyNumberFormat="1" applyFont="1" applyFill="1" applyBorder="1" applyAlignment="1">
      <alignment horizontal="center" vertical="center"/>
    </xf>
    <xf numFmtId="1" fontId="18" fillId="30" borderId="54" xfId="1" applyNumberFormat="1" applyFont="1" applyFill="1" applyBorder="1" applyAlignment="1">
      <alignment horizontal="center" vertical="center"/>
    </xf>
    <xf numFmtId="0" fontId="17" fillId="31" borderId="54" xfId="1" applyFont="1" applyFill="1" applyBorder="1" applyAlignment="1">
      <alignment horizontal="center" vertical="center"/>
    </xf>
    <xf numFmtId="1" fontId="18" fillId="30" borderId="75" xfId="1" applyNumberFormat="1" applyFont="1" applyFill="1" applyBorder="1" applyAlignment="1">
      <alignment horizontal="center" vertical="center"/>
    </xf>
    <xf numFmtId="1" fontId="18" fillId="30" borderId="57" xfId="1" applyNumberFormat="1" applyFont="1" applyFill="1" applyBorder="1" applyAlignment="1">
      <alignment horizontal="center" vertical="center"/>
    </xf>
    <xf numFmtId="0" fontId="17" fillId="31" borderId="57" xfId="1" applyFont="1" applyFill="1" applyBorder="1" applyAlignment="1">
      <alignment horizontal="center" vertical="center"/>
    </xf>
    <xf numFmtId="1" fontId="18" fillId="31" borderId="80" xfId="1" applyNumberFormat="1" applyFont="1" applyFill="1" applyBorder="1" applyAlignment="1">
      <alignment horizontal="center" vertical="center"/>
    </xf>
    <xf numFmtId="1" fontId="18" fillId="31" borderId="77" xfId="1" applyNumberFormat="1" applyFont="1" applyFill="1" applyBorder="1" applyAlignment="1">
      <alignment horizontal="center" vertical="center"/>
    </xf>
    <xf numFmtId="1" fontId="18" fillId="31" borderId="46" xfId="1" applyNumberFormat="1" applyFont="1" applyFill="1" applyBorder="1" applyAlignment="1">
      <alignment horizontal="center" vertical="center"/>
    </xf>
    <xf numFmtId="1" fontId="18" fillId="31" borderId="55" xfId="1" applyNumberFormat="1" applyFont="1" applyFill="1" applyBorder="1" applyAlignment="1">
      <alignment horizontal="center" vertical="center"/>
    </xf>
    <xf numFmtId="1" fontId="18" fillId="31" borderId="60" xfId="1" applyNumberFormat="1" applyFont="1" applyFill="1" applyBorder="1" applyAlignment="1">
      <alignment horizontal="center" vertical="center"/>
    </xf>
    <xf numFmtId="1" fontId="18" fillId="31" borderId="58" xfId="1" applyNumberFormat="1" applyFont="1" applyFill="1" applyBorder="1" applyAlignment="1">
      <alignment horizontal="center" vertical="center"/>
    </xf>
    <xf numFmtId="0" fontId="12" fillId="13" borderId="96" xfId="1" applyFont="1" applyFill="1" applyBorder="1" applyAlignment="1">
      <alignment horizontal="center" vertical="center"/>
    </xf>
    <xf numFmtId="0" fontId="12" fillId="13" borderId="86" xfId="1" applyFont="1" applyFill="1" applyBorder="1" applyAlignment="1">
      <alignment horizontal="center" vertical="center"/>
    </xf>
    <xf numFmtId="0" fontId="12" fillId="13" borderId="87" xfId="1" applyFont="1" applyFill="1" applyBorder="1" applyAlignment="1">
      <alignment horizontal="center" vertical="center"/>
    </xf>
    <xf numFmtId="20" fontId="18" fillId="19" borderId="76" xfId="1" applyNumberFormat="1" applyFont="1" applyFill="1" applyBorder="1" applyAlignment="1">
      <alignment horizontal="center" vertical="center"/>
    </xf>
    <xf numFmtId="20" fontId="18" fillId="19" borderId="54" xfId="1" applyNumberFormat="1" applyFont="1" applyFill="1" applyBorder="1" applyAlignment="1">
      <alignment horizontal="center" vertical="center"/>
    </xf>
    <xf numFmtId="20" fontId="18" fillId="19" borderId="57" xfId="1" applyNumberFormat="1" applyFont="1" applyFill="1" applyBorder="1" applyAlignment="1">
      <alignment horizontal="center" vertical="center"/>
    </xf>
    <xf numFmtId="1" fontId="4" fillId="24" borderId="67" xfId="1" applyNumberFormat="1" applyFont="1" applyFill="1" applyBorder="1" applyAlignment="1">
      <alignment horizontal="center" vertical="center"/>
    </xf>
    <xf numFmtId="10" fontId="4" fillId="32" borderId="65" xfId="1" applyNumberFormat="1" applyFont="1" applyFill="1" applyBorder="1" applyAlignment="1">
      <alignment horizontal="center" vertical="center"/>
    </xf>
    <xf numFmtId="0" fontId="4" fillId="32" borderId="66" xfId="1" applyFont="1" applyFill="1" applyBorder="1" applyAlignment="1">
      <alignment horizontal="center" vertical="center"/>
    </xf>
    <xf numFmtId="0" fontId="17" fillId="32" borderId="46" xfId="1" applyFont="1" applyFill="1" applyBorder="1" applyAlignment="1">
      <alignment horizontal="center" vertical="center"/>
    </xf>
    <xf numFmtId="1" fontId="4" fillId="32" borderId="46" xfId="1" applyNumberFormat="1" applyFont="1" applyFill="1" applyBorder="1" applyAlignment="1">
      <alignment horizontal="center" vertical="center"/>
    </xf>
    <xf numFmtId="1" fontId="4" fillId="32" borderId="67" xfId="1" applyNumberFormat="1" applyFont="1" applyFill="1" applyBorder="1" applyAlignment="1">
      <alignment horizontal="center" vertical="center"/>
    </xf>
    <xf numFmtId="0" fontId="4" fillId="32" borderId="46" xfId="1" applyFont="1" applyFill="1" applyBorder="1" applyAlignment="1">
      <alignment horizontal="center" vertical="center"/>
    </xf>
    <xf numFmtId="0" fontId="4" fillId="32" borderId="68" xfId="1" applyFont="1" applyFill="1" applyBorder="1" applyAlignment="1">
      <alignment horizontal="center" vertical="center"/>
    </xf>
    <xf numFmtId="0" fontId="4" fillId="32" borderId="67" xfId="1" applyFont="1" applyFill="1" applyBorder="1" applyAlignment="1">
      <alignment horizontal="center" vertical="center"/>
    </xf>
    <xf numFmtId="0" fontId="16" fillId="32" borderId="66" xfId="1" applyFont="1" applyFill="1" applyBorder="1" applyAlignment="1">
      <alignment horizontal="center" vertical="center"/>
    </xf>
    <xf numFmtId="0" fontId="17" fillId="32" borderId="67" xfId="1" applyFont="1" applyFill="1" applyBorder="1" applyAlignment="1">
      <alignment horizontal="center" vertical="center"/>
    </xf>
    <xf numFmtId="10" fontId="4" fillId="32" borderId="67" xfId="1" applyNumberFormat="1" applyFont="1" applyFill="1" applyBorder="1" applyAlignment="1">
      <alignment horizontal="center" vertical="center"/>
    </xf>
    <xf numFmtId="0" fontId="4" fillId="32" borderId="69" xfId="1" applyFont="1" applyFill="1" applyBorder="1" applyAlignment="1">
      <alignment horizontal="center" vertical="center"/>
    </xf>
    <xf numFmtId="0" fontId="16" fillId="32" borderId="67" xfId="1" applyFont="1" applyFill="1" applyBorder="1" applyAlignment="1">
      <alignment horizontal="center" vertical="center"/>
    </xf>
    <xf numFmtId="0" fontId="0" fillId="5" borderId="0" xfId="0" applyFill="1"/>
    <xf numFmtId="0" fontId="2" fillId="5" borderId="97" xfId="0" applyFont="1" applyFill="1" applyBorder="1"/>
    <xf numFmtId="0" fontId="2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2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 textRotation="90"/>
    </xf>
    <xf numFmtId="0" fontId="5" fillId="5" borderId="0" xfId="0" applyFont="1" applyFill="1" applyAlignment="1" applyProtection="1">
      <alignment horizontal="center" vertical="center"/>
      <protection locked="0"/>
    </xf>
    <xf numFmtId="0" fontId="2" fillId="5" borderId="98" xfId="0" applyFont="1" applyFill="1" applyBorder="1"/>
    <xf numFmtId="0" fontId="0" fillId="5" borderId="0" xfId="0" applyFill="1" applyAlignment="1">
      <alignment horizontal="center" vertical="center"/>
    </xf>
    <xf numFmtId="0" fontId="2" fillId="5" borderId="99" xfId="0" applyFont="1" applyFill="1" applyBorder="1"/>
    <xf numFmtId="0" fontId="4" fillId="5" borderId="0" xfId="0" applyFont="1" applyFill="1" applyAlignment="1">
      <alignment horizontal="center" textRotation="90"/>
    </xf>
    <xf numFmtId="0" fontId="2" fillId="5" borderId="0" xfId="0" applyFont="1" applyFill="1" applyAlignment="1">
      <alignment horizontal="right" vertical="center"/>
    </xf>
    <xf numFmtId="0" fontId="2" fillId="5" borderId="99" xfId="0" applyFont="1" applyFill="1" applyBorder="1" applyAlignment="1">
      <alignment vertical="center"/>
    </xf>
    <xf numFmtId="0" fontId="0" fillId="5" borderId="100" xfId="0" applyFill="1" applyBorder="1"/>
    <xf numFmtId="0" fontId="7" fillId="5" borderId="0" xfId="0" applyFont="1" applyFill="1" applyAlignment="1">
      <alignment horizontal="center" vertical="center"/>
    </xf>
    <xf numFmtId="0" fontId="2" fillId="5" borderId="28" xfId="0" applyFont="1" applyFill="1" applyBorder="1"/>
    <xf numFmtId="0" fontId="2" fillId="5" borderId="0" xfId="0" applyFont="1" applyFill="1" applyAlignment="1" applyProtection="1">
      <alignment horizontal="center" vertical="center"/>
      <protection locked="0"/>
    </xf>
    <xf numFmtId="0" fontId="14" fillId="5" borderId="0" xfId="0" applyFont="1" applyFill="1" applyAlignment="1">
      <alignment horizontal="center" vertical="center"/>
    </xf>
    <xf numFmtId="0" fontId="0" fillId="5" borderId="28" xfId="0" applyFill="1" applyBorder="1"/>
    <xf numFmtId="0" fontId="5" fillId="5" borderId="0" xfId="0" applyFont="1" applyFill="1" applyAlignment="1" applyProtection="1">
      <alignment horizontal="left" vertical="center"/>
      <protection locked="0"/>
    </xf>
    <xf numFmtId="0" fontId="7" fillId="5" borderId="0" xfId="0" applyFont="1" applyFill="1" applyAlignment="1">
      <alignment horizontal="center"/>
    </xf>
    <xf numFmtId="0" fontId="24" fillId="5" borderId="64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/>
    </xf>
    <xf numFmtId="0" fontId="4" fillId="5" borderId="0" xfId="0" applyFont="1" applyFill="1" applyAlignment="1">
      <alignment horizontal="right" vertical="center"/>
    </xf>
    <xf numFmtId="0" fontId="17" fillId="5" borderId="0" xfId="0" applyFont="1" applyFill="1" applyAlignment="1" applyProtection="1">
      <alignment horizontal="center" vertical="center"/>
      <protection locked="0"/>
    </xf>
    <xf numFmtId="0" fontId="0" fillId="5" borderId="99" xfId="0" applyFill="1" applyBorder="1"/>
    <xf numFmtId="0" fontId="4" fillId="5" borderId="99" xfId="0" applyFont="1" applyFill="1" applyBorder="1" applyAlignment="1">
      <alignment horizontal="center" textRotation="90"/>
    </xf>
    <xf numFmtId="0" fontId="6" fillId="5" borderId="0" xfId="0" applyFont="1" applyFill="1" applyAlignment="1">
      <alignment horizontal="center" textRotation="90"/>
    </xf>
    <xf numFmtId="0" fontId="6" fillId="5" borderId="99" xfId="0" applyFont="1" applyFill="1" applyBorder="1" applyAlignment="1">
      <alignment horizontal="center" textRotation="90"/>
    </xf>
    <xf numFmtId="0" fontId="7" fillId="5" borderId="28" xfId="0" applyFont="1" applyFill="1" applyBorder="1" applyAlignment="1">
      <alignment horizontal="center" vertical="center"/>
    </xf>
    <xf numFmtId="0" fontId="7" fillId="5" borderId="99" xfId="0" applyFont="1" applyFill="1" applyBorder="1" applyAlignment="1">
      <alignment horizontal="center" vertical="center"/>
    </xf>
    <xf numFmtId="0" fontId="24" fillId="5" borderId="101" xfId="0" applyFont="1" applyFill="1" applyBorder="1" applyAlignment="1">
      <alignment horizontal="center" vertical="center"/>
    </xf>
    <xf numFmtId="0" fontId="2" fillId="5" borderId="99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0" fillId="5" borderId="28" xfId="0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2" fillId="11" borderId="102" xfId="1" applyFont="1" applyFill="1" applyBorder="1"/>
    <xf numFmtId="0" fontId="2" fillId="11" borderId="103" xfId="1" applyFont="1" applyFill="1" applyBorder="1"/>
    <xf numFmtId="0" fontId="2" fillId="11" borderId="104" xfId="1" applyFont="1" applyFill="1" applyBorder="1"/>
    <xf numFmtId="0" fontId="2" fillId="11" borderId="0" xfId="1" applyFont="1" applyFill="1"/>
    <xf numFmtId="0" fontId="2" fillId="11" borderId="0" xfId="1" applyFont="1" applyFill="1" applyAlignment="1">
      <alignment horizontal="left" vertical="center"/>
    </xf>
    <xf numFmtId="0" fontId="2" fillId="11" borderId="104" xfId="1" applyFont="1" applyFill="1" applyBorder="1" applyAlignment="1">
      <alignment vertical="center"/>
    </xf>
    <xf numFmtId="0" fontId="2" fillId="11" borderId="0" xfId="1" applyFont="1" applyFill="1" applyAlignment="1">
      <alignment vertical="center"/>
    </xf>
    <xf numFmtId="0" fontId="9" fillId="11" borderId="0" xfId="1" applyFont="1" applyFill="1" applyAlignment="1">
      <alignment horizontal="center" vertical="center"/>
    </xf>
    <xf numFmtId="0" fontId="2" fillId="11" borderId="105" xfId="1" applyFont="1" applyFill="1" applyBorder="1"/>
    <xf numFmtId="0" fontId="1" fillId="11" borderId="0" xfId="1" applyFont="1" applyFill="1" applyAlignment="1">
      <alignment horizontal="center" vertical="center"/>
    </xf>
    <xf numFmtId="0" fontId="1" fillId="11" borderId="0" xfId="1" applyFont="1" applyFill="1"/>
    <xf numFmtId="0" fontId="1" fillId="11" borderId="0" xfId="1" applyFont="1" applyFill="1" applyAlignment="1">
      <alignment horizontal="center" vertical="center" textRotation="90"/>
    </xf>
    <xf numFmtId="0" fontId="27" fillId="11" borderId="0" xfId="1" applyFont="1" applyFill="1" applyAlignment="1">
      <alignment horizontal="center" vertical="center"/>
    </xf>
    <xf numFmtId="0" fontId="5" fillId="11" borderId="0" xfId="1" applyFont="1" applyFill="1" applyAlignment="1" applyProtection="1">
      <alignment horizontal="center" vertical="center"/>
      <protection locked="0"/>
    </xf>
    <xf numFmtId="0" fontId="2" fillId="11" borderId="106" xfId="1" applyFont="1" applyFill="1" applyBorder="1"/>
    <xf numFmtId="0" fontId="24" fillId="11" borderId="0" xfId="1" applyFont="1" applyFill="1"/>
    <xf numFmtId="0" fontId="2" fillId="11" borderId="106" xfId="1" applyFont="1" applyFill="1" applyBorder="1" applyAlignment="1">
      <alignment vertical="center"/>
    </xf>
    <xf numFmtId="0" fontId="8" fillId="11" borderId="0" xfId="1" applyFont="1" applyFill="1" applyAlignment="1">
      <alignment horizontal="center" textRotation="90"/>
    </xf>
    <xf numFmtId="0" fontId="2" fillId="11" borderId="101" xfId="1" applyFont="1" applyFill="1" applyBorder="1"/>
    <xf numFmtId="0" fontId="17" fillId="11" borderId="107" xfId="1" applyFont="1" applyFill="1" applyBorder="1" applyAlignment="1">
      <alignment horizontal="center" vertical="center"/>
    </xf>
    <xf numFmtId="0" fontId="19" fillId="11" borderId="0" xfId="1" applyFont="1" applyFill="1"/>
    <xf numFmtId="0" fontId="19" fillId="11" borderId="0" xfId="1" applyFont="1" applyFill="1" applyAlignment="1" applyProtection="1">
      <alignment horizontal="center" vertical="center"/>
      <protection locked="0"/>
    </xf>
    <xf numFmtId="0" fontId="17" fillId="11" borderId="0" xfId="1" applyFont="1" applyFill="1" applyAlignment="1">
      <alignment horizontal="center" vertical="center"/>
    </xf>
    <xf numFmtId="0" fontId="19" fillId="11" borderId="0" xfId="1" applyFont="1" applyFill="1" applyAlignment="1">
      <alignment vertical="center"/>
    </xf>
    <xf numFmtId="0" fontId="17" fillId="11" borderId="64" xfId="1" applyFont="1" applyFill="1" applyBorder="1" applyAlignment="1">
      <alignment horizontal="center" vertical="center"/>
    </xf>
    <xf numFmtId="0" fontId="20" fillId="11" borderId="0" xfId="1" applyFont="1" applyFill="1" applyAlignment="1">
      <alignment horizontal="center" textRotation="90"/>
    </xf>
    <xf numFmtId="0" fontId="2" fillId="11" borderId="0" xfId="1" applyFont="1" applyFill="1" applyAlignment="1">
      <alignment horizontal="right" vertical="center"/>
    </xf>
    <xf numFmtId="0" fontId="9" fillId="11" borderId="0" xfId="1" applyFont="1" applyFill="1" applyAlignment="1">
      <alignment horizontal="center" textRotation="90"/>
    </xf>
    <xf numFmtId="0" fontId="2" fillId="11" borderId="0" xfId="1" applyFont="1" applyFill="1" applyAlignment="1">
      <alignment horizontal="center" vertical="center"/>
    </xf>
    <xf numFmtId="0" fontId="7" fillId="11" borderId="64" xfId="1" applyFont="1" applyFill="1" applyBorder="1" applyAlignment="1">
      <alignment horizontal="center" vertical="center"/>
    </xf>
    <xf numFmtId="0" fontId="19" fillId="11" borderId="0" xfId="1" applyFont="1" applyFill="1" applyAlignment="1">
      <alignment horizontal="right" vertical="center"/>
    </xf>
    <xf numFmtId="0" fontId="13" fillId="11" borderId="0" xfId="1" applyFont="1" applyFill="1" applyAlignment="1">
      <alignment horizontal="center"/>
    </xf>
    <xf numFmtId="0" fontId="1" fillId="11" borderId="0" xfId="1" applyFont="1" applyFill="1" applyAlignment="1">
      <alignment horizontal="center"/>
    </xf>
    <xf numFmtId="0" fontId="11" fillId="11" borderId="0" xfId="1" applyFont="1" applyFill="1" applyAlignment="1">
      <alignment horizontal="center"/>
    </xf>
    <xf numFmtId="0" fontId="26" fillId="33" borderId="0" xfId="1" applyFont="1" applyFill="1" applyAlignment="1">
      <alignment horizontal="center" vertical="center"/>
    </xf>
    <xf numFmtId="0" fontId="21" fillId="11" borderId="0" xfId="1" applyFont="1" applyFill="1" applyAlignment="1">
      <alignment horizontal="center" vertical="center"/>
    </xf>
    <xf numFmtId="0" fontId="25" fillId="11" borderId="0" xfId="1" applyFont="1" applyFill="1" applyAlignment="1">
      <alignment horizontal="center"/>
    </xf>
    <xf numFmtId="0" fontId="1" fillId="11" borderId="28" xfId="1" applyFont="1" applyFill="1" applyBorder="1"/>
    <xf numFmtId="0" fontId="14" fillId="11" borderId="64" xfId="1" applyFont="1" applyFill="1" applyBorder="1" applyAlignment="1">
      <alignment horizontal="center" vertical="center"/>
    </xf>
    <xf numFmtId="0" fontId="26" fillId="33" borderId="108" xfId="1" applyFont="1" applyFill="1" applyBorder="1" applyAlignment="1">
      <alignment horizontal="center" vertical="center"/>
    </xf>
    <xf numFmtId="0" fontId="1" fillId="11" borderId="64" xfId="1" applyFont="1" applyFill="1" applyBorder="1"/>
    <xf numFmtId="0" fontId="2" fillId="11" borderId="109" xfId="1" applyFont="1" applyFill="1" applyBorder="1"/>
    <xf numFmtId="0" fontId="4" fillId="11" borderId="0" xfId="1" applyFont="1" applyFill="1" applyAlignment="1">
      <alignment horizontal="right" vertical="center"/>
    </xf>
    <xf numFmtId="0" fontId="5" fillId="11" borderId="0" xfId="1" applyFont="1" applyFill="1" applyAlignment="1" applyProtection="1">
      <alignment horizontal="left" vertical="center"/>
      <protection locked="0"/>
    </xf>
    <xf numFmtId="0" fontId="2" fillId="11" borderId="64" xfId="1" applyFont="1" applyFill="1" applyBorder="1"/>
    <xf numFmtId="0" fontId="7" fillId="11" borderId="64" xfId="1" applyFont="1" applyFill="1" applyBorder="1" applyAlignment="1">
      <alignment horizontal="center"/>
    </xf>
    <xf numFmtId="0" fontId="1" fillId="11" borderId="0" xfId="0" applyFont="1" applyFill="1" applyAlignment="1">
      <alignment vertical="center"/>
    </xf>
    <xf numFmtId="0" fontId="1" fillId="11" borderId="0" xfId="0" applyFont="1" applyFill="1" applyAlignment="1">
      <alignment horizontal="center" vertical="center"/>
    </xf>
    <xf numFmtId="0" fontId="1" fillId="11" borderId="0" xfId="1" applyFont="1" applyFill="1" applyAlignment="1">
      <alignment vertical="center"/>
    </xf>
    <xf numFmtId="0" fontId="1" fillId="11" borderId="107" xfId="1" applyFont="1" applyFill="1" applyBorder="1" applyAlignment="1">
      <alignment horizontal="center" vertical="center"/>
    </xf>
    <xf numFmtId="0" fontId="1" fillId="11" borderId="0" xfId="0" applyFont="1" applyFill="1"/>
    <xf numFmtId="0" fontId="2" fillId="11" borderId="64" xfId="1" applyFont="1" applyFill="1" applyBorder="1" applyAlignment="1">
      <alignment horizontal="center" vertical="center"/>
    </xf>
    <xf numFmtId="0" fontId="24" fillId="11" borderId="101" xfId="0" applyFont="1" applyFill="1" applyBorder="1" applyAlignment="1">
      <alignment horizontal="center" vertical="center"/>
    </xf>
    <xf numFmtId="0" fontId="17" fillId="11" borderId="110" xfId="1" applyFont="1" applyFill="1" applyBorder="1" applyAlignment="1">
      <alignment horizontal="center" vertical="center"/>
    </xf>
    <xf numFmtId="0" fontId="17" fillId="11" borderId="104" xfId="1" applyFont="1" applyFill="1" applyBorder="1" applyAlignment="1">
      <alignment horizontal="center" vertical="center"/>
    </xf>
    <xf numFmtId="0" fontId="21" fillId="34" borderId="0" xfId="1" applyFont="1" applyFill="1" applyAlignment="1">
      <alignment horizontal="center" vertical="center"/>
    </xf>
    <xf numFmtId="0" fontId="21" fillId="33" borderId="0" xfId="1" applyFont="1" applyFill="1" applyAlignment="1">
      <alignment horizontal="center" vertical="center"/>
    </xf>
    <xf numFmtId="0" fontId="13" fillId="33" borderId="0" xfId="1" applyFont="1" applyFill="1" applyAlignment="1">
      <alignment horizontal="center"/>
    </xf>
    <xf numFmtId="0" fontId="13" fillId="11" borderId="0" xfId="1" applyFont="1" applyFill="1" applyAlignment="1">
      <alignment horizontal="center" vertical="center"/>
    </xf>
    <xf numFmtId="0" fontId="17" fillId="35" borderId="0" xfId="1" applyFont="1" applyFill="1" applyAlignment="1">
      <alignment horizontal="center" vertical="center"/>
    </xf>
    <xf numFmtId="0" fontId="17" fillId="35" borderId="107" xfId="1" applyFont="1" applyFill="1" applyBorder="1" applyAlignment="1">
      <alignment horizontal="center" vertical="center"/>
    </xf>
    <xf numFmtId="0" fontId="17" fillId="35" borderId="104" xfId="1" applyFont="1" applyFill="1" applyBorder="1" applyAlignment="1">
      <alignment horizontal="center" vertical="center"/>
    </xf>
    <xf numFmtId="0" fontId="17" fillId="36" borderId="0" xfId="1" applyFont="1" applyFill="1" applyAlignment="1">
      <alignment horizontal="center" vertical="center"/>
    </xf>
    <xf numFmtId="0" fontId="2" fillId="11" borderId="99" xfId="1" applyFont="1" applyFill="1" applyBorder="1" applyAlignment="1">
      <alignment vertical="center"/>
    </xf>
    <xf numFmtId="0" fontId="2" fillId="11" borderId="28" xfId="1" applyFont="1" applyFill="1" applyBorder="1" applyAlignment="1">
      <alignment horizontal="right" vertical="center"/>
    </xf>
    <xf numFmtId="0" fontId="7" fillId="5" borderId="64" xfId="0" applyFont="1" applyFill="1" applyBorder="1" applyAlignment="1">
      <alignment horizontal="center" vertical="center"/>
    </xf>
    <xf numFmtId="0" fontId="21" fillId="11" borderId="0" xfId="1" applyFont="1" applyFill="1" applyAlignment="1" applyProtection="1">
      <alignment horizontal="center" vertical="center"/>
      <protection locked="0"/>
    </xf>
    <xf numFmtId="0" fontId="28" fillId="11" borderId="0" xfId="1" applyFont="1" applyFill="1" applyAlignment="1">
      <alignment horizontal="center" vertical="center"/>
    </xf>
    <xf numFmtId="1" fontId="10" fillId="7" borderId="21" xfId="0" applyNumberFormat="1" applyFont="1" applyFill="1" applyBorder="1" applyAlignment="1">
      <alignment horizontal="center" vertical="center"/>
    </xf>
    <xf numFmtId="1" fontId="11" fillId="7" borderId="21" xfId="0" applyNumberFormat="1" applyFont="1" applyFill="1" applyBorder="1" applyAlignment="1">
      <alignment horizontal="center" vertical="center"/>
    </xf>
    <xf numFmtId="1" fontId="11" fillId="7" borderId="25" xfId="0" applyNumberFormat="1" applyFont="1" applyFill="1" applyBorder="1" applyAlignment="1">
      <alignment horizontal="center" vertical="center"/>
    </xf>
    <xf numFmtId="0" fontId="19" fillId="5" borderId="0" xfId="0" applyFont="1" applyFill="1" applyProtection="1">
      <protection locked="0"/>
    </xf>
    <xf numFmtId="0" fontId="19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7" fillId="37" borderId="15" xfId="0" applyFont="1" applyFill="1" applyBorder="1" applyAlignment="1" applyProtection="1">
      <alignment horizontal="center" vertical="center"/>
      <protection locked="0"/>
    </xf>
    <xf numFmtId="0" fontId="7" fillId="37" borderId="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2" fillId="11" borderId="0" xfId="1" applyFont="1" applyFill="1" applyProtection="1">
      <protection locked="0"/>
    </xf>
    <xf numFmtId="0" fontId="2" fillId="11" borderId="0" xfId="1" applyFont="1" applyFill="1" applyAlignment="1" applyProtection="1">
      <alignment vertical="center"/>
      <protection locked="0"/>
    </xf>
    <xf numFmtId="0" fontId="2" fillId="11" borderId="0" xfId="1" applyFont="1" applyFill="1" applyAlignment="1" applyProtection="1">
      <alignment horizontal="left" vertical="center"/>
      <protection locked="0"/>
    </xf>
    <xf numFmtId="0" fontId="17" fillId="38" borderId="46" xfId="1" applyFont="1" applyFill="1" applyBorder="1" applyAlignment="1" applyProtection="1">
      <alignment horizontal="center" vertical="center"/>
      <protection locked="0"/>
    </xf>
    <xf numFmtId="0" fontId="17" fillId="38" borderId="70" xfId="1" applyFont="1" applyFill="1" applyBorder="1" applyAlignment="1" applyProtection="1">
      <alignment horizontal="center" vertical="center"/>
      <protection locked="0"/>
    </xf>
    <xf numFmtId="0" fontId="19" fillId="11" borderId="0" xfId="1" applyFont="1" applyFill="1" applyProtection="1">
      <protection locked="0"/>
    </xf>
    <xf numFmtId="0" fontId="17" fillId="38" borderId="67" xfId="1" applyFont="1" applyFill="1" applyBorder="1" applyAlignment="1" applyProtection="1">
      <alignment horizontal="center" vertical="center"/>
      <protection locked="0"/>
    </xf>
    <xf numFmtId="0" fontId="19" fillId="11" borderId="0" xfId="1" applyFont="1" applyFill="1" applyAlignment="1" applyProtection="1">
      <alignment horizontal="right" vertical="center"/>
      <protection locked="0"/>
    </xf>
    <xf numFmtId="0" fontId="17" fillId="11" borderId="0" xfId="1" applyFont="1" applyFill="1" applyAlignment="1" applyProtection="1">
      <alignment horizontal="center" vertical="center"/>
      <protection locked="0"/>
    </xf>
    <xf numFmtId="0" fontId="17" fillId="38" borderId="60" xfId="1" applyFont="1" applyFill="1" applyBorder="1" applyAlignment="1" applyProtection="1">
      <alignment horizontal="center" vertical="center"/>
      <protection locked="0"/>
    </xf>
    <xf numFmtId="0" fontId="19" fillId="11" borderId="0" xfId="1" applyFont="1" applyFill="1" applyAlignment="1" applyProtection="1">
      <alignment vertical="center"/>
      <protection locked="0"/>
    </xf>
    <xf numFmtId="0" fontId="17" fillId="34" borderId="0" xfId="1" applyFont="1" applyFill="1" applyAlignment="1" applyProtection="1">
      <alignment horizontal="center" vertical="center"/>
      <protection locked="0"/>
    </xf>
    <xf numFmtId="0" fontId="1" fillId="11" borderId="0" xfId="0" applyFont="1" applyFill="1" applyAlignment="1" applyProtection="1">
      <alignment vertical="center"/>
      <protection locked="0"/>
    </xf>
    <xf numFmtId="0" fontId="18" fillId="11" borderId="0" xfId="1" applyFont="1" applyFill="1" applyAlignment="1">
      <alignment horizontal="center" vertical="center"/>
    </xf>
    <xf numFmtId="0" fontId="18" fillId="11" borderId="110" xfId="1" applyFont="1" applyFill="1" applyBorder="1" applyAlignment="1">
      <alignment horizontal="center" vertical="center"/>
    </xf>
    <xf numFmtId="0" fontId="28" fillId="11" borderId="0" xfId="1" applyFont="1" applyFill="1" applyAlignment="1">
      <alignment horizontal="center" vertical="top"/>
    </xf>
    <xf numFmtId="0" fontId="24" fillId="11" borderId="0" xfId="0" applyFont="1" applyFill="1"/>
    <xf numFmtId="0" fontId="17" fillId="39" borderId="46" xfId="1" applyFont="1" applyFill="1" applyBorder="1" applyAlignment="1" applyProtection="1">
      <alignment horizontal="center" vertical="center"/>
      <protection locked="0"/>
    </xf>
    <xf numFmtId="0" fontId="17" fillId="39" borderId="70" xfId="1" applyFont="1" applyFill="1" applyBorder="1" applyAlignment="1" applyProtection="1">
      <alignment horizontal="center" vertical="center"/>
      <protection locked="0"/>
    </xf>
    <xf numFmtId="0" fontId="17" fillId="11" borderId="110" xfId="1" applyFont="1" applyFill="1" applyBorder="1" applyAlignment="1" applyProtection="1">
      <alignment horizontal="center" vertical="center"/>
      <protection locked="0"/>
    </xf>
    <xf numFmtId="0" fontId="24" fillId="11" borderId="0" xfId="1" applyFont="1" applyFill="1" applyProtection="1">
      <protection locked="0"/>
    </xf>
    <xf numFmtId="0" fontId="18" fillId="33" borderId="0" xfId="1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11" borderId="0" xfId="1" applyFont="1" applyFill="1" applyAlignment="1">
      <alignment vertical="center"/>
    </xf>
    <xf numFmtId="0" fontId="18" fillId="36" borderId="0" xfId="1" applyFont="1" applyFill="1" applyAlignment="1">
      <alignment horizontal="center" vertical="center"/>
    </xf>
    <xf numFmtId="0" fontId="18" fillId="36" borderId="110" xfId="1" applyFont="1" applyFill="1" applyBorder="1" applyAlignment="1">
      <alignment horizontal="center" vertical="center"/>
    </xf>
    <xf numFmtId="0" fontId="18" fillId="35" borderId="0" xfId="1" applyFont="1" applyFill="1" applyAlignment="1">
      <alignment horizontal="center" vertical="center"/>
    </xf>
    <xf numFmtId="0" fontId="18" fillId="35" borderId="110" xfId="1" applyFont="1" applyFill="1" applyBorder="1" applyAlignment="1">
      <alignment horizontal="center" vertical="center"/>
    </xf>
    <xf numFmtId="0" fontId="20" fillId="11" borderId="0" xfId="1" applyFont="1" applyFill="1" applyAlignment="1">
      <alignment vertical="center"/>
    </xf>
    <xf numFmtId="0" fontId="17" fillId="40" borderId="46" xfId="1" applyFont="1" applyFill="1" applyBorder="1" applyAlignment="1" applyProtection="1">
      <alignment horizontal="center" vertical="center"/>
      <protection locked="0"/>
    </xf>
    <xf numFmtId="0" fontId="17" fillId="40" borderId="60" xfId="1" applyFont="1" applyFill="1" applyBorder="1" applyAlignment="1" applyProtection="1">
      <alignment horizontal="center" vertical="center"/>
      <protection locked="0"/>
    </xf>
    <xf numFmtId="0" fontId="17" fillId="41" borderId="1" xfId="1" applyFont="1" applyFill="1" applyBorder="1" applyAlignment="1" applyProtection="1">
      <alignment horizontal="center" vertical="center"/>
      <protection locked="0"/>
    </xf>
    <xf numFmtId="0" fontId="17" fillId="41" borderId="30" xfId="1" applyFont="1" applyFill="1" applyBorder="1" applyAlignment="1" applyProtection="1">
      <alignment horizontal="center" vertical="center"/>
      <protection locked="0"/>
    </xf>
    <xf numFmtId="0" fontId="17" fillId="38" borderId="111" xfId="1" applyFont="1" applyFill="1" applyBorder="1" applyAlignment="1" applyProtection="1">
      <alignment horizontal="center" vertical="center"/>
      <protection locked="0"/>
    </xf>
    <xf numFmtId="0" fontId="1" fillId="11" borderId="0" xfId="1" applyFont="1" applyFill="1" applyAlignment="1" applyProtection="1">
      <alignment horizontal="center" vertical="center"/>
      <protection locked="0"/>
    </xf>
    <xf numFmtId="0" fontId="1" fillId="25" borderId="0" xfId="1" applyFont="1" applyFill="1" applyAlignment="1" applyProtection="1">
      <alignment vertical="center"/>
      <protection locked="0"/>
    </xf>
    <xf numFmtId="0" fontId="17" fillId="11" borderId="64" xfId="1" applyFont="1" applyFill="1" applyBorder="1" applyAlignment="1" applyProtection="1">
      <alignment horizontal="center" vertical="center"/>
      <protection locked="0"/>
    </xf>
    <xf numFmtId="0" fontId="23" fillId="0" borderId="0" xfId="1" applyProtection="1">
      <protection locked="0"/>
    </xf>
    <xf numFmtId="0" fontId="1" fillId="11" borderId="0" xfId="1" applyFont="1" applyFill="1" applyProtection="1">
      <protection locked="0"/>
    </xf>
    <xf numFmtId="0" fontId="17" fillId="38" borderId="112" xfId="1" applyFont="1" applyFill="1" applyBorder="1" applyAlignment="1" applyProtection="1">
      <alignment horizontal="center" vertical="center"/>
      <protection locked="0"/>
    </xf>
    <xf numFmtId="0" fontId="17" fillId="36" borderId="0" xfId="1" applyFont="1" applyFill="1" applyAlignment="1" applyProtection="1">
      <alignment horizontal="center" vertical="center"/>
      <protection locked="0"/>
    </xf>
    <xf numFmtId="0" fontId="18" fillId="34" borderId="0" xfId="1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vertical="center"/>
      <protection locked="0"/>
    </xf>
    <xf numFmtId="0" fontId="24" fillId="11" borderId="0" xfId="1" applyFont="1" applyFill="1" applyAlignment="1" applyProtection="1">
      <alignment vertical="center"/>
      <protection locked="0"/>
    </xf>
    <xf numFmtId="0" fontId="22" fillId="11" borderId="0" xfId="1" applyFont="1" applyFill="1" applyAlignment="1" applyProtection="1">
      <alignment horizontal="center" vertical="center"/>
      <protection locked="0"/>
    </xf>
    <xf numFmtId="0" fontId="11" fillId="11" borderId="0" xfId="1" applyFont="1" applyFill="1" applyAlignment="1">
      <alignment horizontal="center" vertical="center"/>
    </xf>
    <xf numFmtId="0" fontId="11" fillId="33" borderId="0" xfId="1" applyFont="1" applyFill="1" applyAlignment="1">
      <alignment horizontal="center"/>
    </xf>
    <xf numFmtId="0" fontId="2" fillId="5" borderId="100" xfId="0" applyFont="1" applyFill="1" applyBorder="1"/>
    <xf numFmtId="0" fontId="14" fillId="5" borderId="28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24" fillId="11" borderId="0" xfId="0" applyFont="1" applyFill="1" applyAlignment="1">
      <alignment horizontal="center" vertical="center"/>
    </xf>
    <xf numFmtId="10" fontId="4" fillId="42" borderId="65" xfId="1" applyNumberFormat="1" applyFont="1" applyFill="1" applyBorder="1" applyAlignment="1">
      <alignment horizontal="center" vertical="center"/>
    </xf>
    <xf numFmtId="0" fontId="4" fillId="42" borderId="66" xfId="1" applyFont="1" applyFill="1" applyBorder="1" applyAlignment="1">
      <alignment horizontal="center" vertical="center"/>
    </xf>
    <xf numFmtId="0" fontId="17" fillId="42" borderId="46" xfId="1" applyFont="1" applyFill="1" applyBorder="1" applyAlignment="1">
      <alignment horizontal="center" vertical="center"/>
    </xf>
    <xf numFmtId="1" fontId="4" fillId="42" borderId="46" xfId="1" applyNumberFormat="1" applyFont="1" applyFill="1" applyBorder="1" applyAlignment="1">
      <alignment horizontal="center" vertical="center"/>
    </xf>
    <xf numFmtId="1" fontId="4" fillId="42" borderId="67" xfId="1" applyNumberFormat="1" applyFont="1" applyFill="1" applyBorder="1" applyAlignment="1">
      <alignment horizontal="center" vertical="center"/>
    </xf>
    <xf numFmtId="0" fontId="4" fillId="42" borderId="46" xfId="1" applyFont="1" applyFill="1" applyBorder="1" applyAlignment="1">
      <alignment horizontal="center" vertical="center"/>
    </xf>
    <xf numFmtId="0" fontId="4" fillId="42" borderId="68" xfId="1" applyFont="1" applyFill="1" applyBorder="1" applyAlignment="1">
      <alignment horizontal="center" vertical="center"/>
    </xf>
    <xf numFmtId="0" fontId="16" fillId="42" borderId="66" xfId="1" applyFont="1" applyFill="1" applyBorder="1" applyAlignment="1">
      <alignment horizontal="center" vertical="center"/>
    </xf>
    <xf numFmtId="10" fontId="4" fillId="42" borderId="67" xfId="1" applyNumberFormat="1" applyFont="1" applyFill="1" applyBorder="1" applyAlignment="1">
      <alignment horizontal="center" vertical="center"/>
    </xf>
    <xf numFmtId="0" fontId="17" fillId="42" borderId="67" xfId="1" applyFont="1" applyFill="1" applyBorder="1" applyAlignment="1">
      <alignment horizontal="center" vertical="center"/>
    </xf>
    <xf numFmtId="0" fontId="4" fillId="42" borderId="69" xfId="1" applyFont="1" applyFill="1" applyBorder="1" applyAlignment="1">
      <alignment horizontal="center" vertical="center"/>
    </xf>
    <xf numFmtId="0" fontId="4" fillId="42" borderId="67" xfId="1" applyFont="1" applyFill="1" applyBorder="1" applyAlignment="1">
      <alignment horizontal="center" vertical="center"/>
    </xf>
    <xf numFmtId="0" fontId="16" fillId="42" borderId="67" xfId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textRotation="90"/>
    </xf>
    <xf numFmtId="0" fontId="6" fillId="5" borderId="21" xfId="0" applyFont="1" applyFill="1" applyBorder="1" applyAlignment="1">
      <alignment horizontal="center" textRotation="90"/>
    </xf>
    <xf numFmtId="0" fontId="11" fillId="5" borderId="116" xfId="0" applyFont="1" applyFill="1" applyBorder="1" applyAlignment="1">
      <alignment horizontal="center" vertical="center"/>
    </xf>
    <xf numFmtId="0" fontId="0" fillId="5" borderId="116" xfId="0" applyFill="1" applyBorder="1" applyAlignment="1">
      <alignment horizontal="center" vertical="center"/>
    </xf>
    <xf numFmtId="0" fontId="10" fillId="4" borderId="113" xfId="0" applyFont="1" applyFill="1" applyBorder="1" applyAlignment="1">
      <alignment horizontal="center" vertical="center"/>
    </xf>
    <xf numFmtId="0" fontId="0" fillId="4" borderId="114" xfId="0" applyFill="1" applyBorder="1" applyAlignment="1">
      <alignment horizontal="center" vertical="center"/>
    </xf>
    <xf numFmtId="0" fontId="0" fillId="4" borderId="115" xfId="0" applyFill="1" applyBorder="1" applyAlignment="1">
      <alignment horizontal="center" vertical="center"/>
    </xf>
    <xf numFmtId="0" fontId="2" fillId="11" borderId="64" xfId="1" applyFont="1" applyFill="1" applyBorder="1" applyAlignment="1">
      <alignment horizontal="center" vertical="center"/>
    </xf>
    <xf numFmtId="0" fontId="24" fillId="5" borderId="64" xfId="0" applyFont="1" applyFill="1" applyBorder="1" applyAlignment="1">
      <alignment horizontal="center" vertical="center"/>
    </xf>
    <xf numFmtId="0" fontId="11" fillId="5" borderId="114" xfId="0" applyFont="1" applyFill="1" applyBorder="1" applyAlignment="1">
      <alignment horizontal="center"/>
    </xf>
    <xf numFmtId="0" fontId="0" fillId="5" borderId="114" xfId="0" applyFill="1" applyBorder="1" applyAlignment="1">
      <alignment horizontal="center"/>
    </xf>
    <xf numFmtId="0" fontId="5" fillId="5" borderId="28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7" fillId="4" borderId="34" xfId="0" applyFont="1" applyFill="1" applyBorder="1" applyAlignment="1" applyProtection="1">
      <alignment horizontal="center" textRotation="90"/>
      <protection locked="0"/>
    </xf>
    <xf numFmtId="0" fontId="8" fillId="4" borderId="117" xfId="0" applyFont="1" applyFill="1" applyBorder="1" applyAlignment="1">
      <alignment horizontal="center" textRotation="90"/>
    </xf>
    <xf numFmtId="0" fontId="8" fillId="4" borderId="5" xfId="0" applyFont="1" applyFill="1" applyBorder="1" applyAlignment="1">
      <alignment horizontal="center" textRotation="90"/>
    </xf>
    <xf numFmtId="0" fontId="8" fillId="4" borderId="118" xfId="0" applyFont="1" applyFill="1" applyBorder="1" applyAlignment="1">
      <alignment horizontal="center" textRotation="90"/>
    </xf>
    <xf numFmtId="0" fontId="8" fillId="4" borderId="0" xfId="0" applyFont="1" applyFill="1" applyAlignment="1">
      <alignment horizontal="center" textRotation="90"/>
    </xf>
    <xf numFmtId="0" fontId="8" fillId="4" borderId="119" xfId="0" applyFont="1" applyFill="1" applyBorder="1" applyAlignment="1">
      <alignment horizontal="center" textRotation="9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11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7" fillId="43" borderId="1" xfId="0" applyFont="1" applyFill="1" applyBorder="1" applyAlignment="1" applyProtection="1">
      <alignment horizontal="center" vertical="center"/>
      <protection locked="0"/>
    </xf>
    <xf numFmtId="0" fontId="10" fillId="43" borderId="17" xfId="0" applyFont="1" applyFill="1" applyBorder="1" applyAlignment="1" applyProtection="1">
      <alignment horizontal="center" vertical="center"/>
      <protection locked="0"/>
    </xf>
    <xf numFmtId="0" fontId="10" fillId="43" borderId="18" xfId="0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>
      <alignment horizontal="center" vertical="center" wrapText="1"/>
    </xf>
    <xf numFmtId="0" fontId="2" fillId="5" borderId="117" xfId="0" applyFont="1" applyFill="1" applyBorder="1" applyAlignment="1">
      <alignment horizontal="center" vertical="center"/>
    </xf>
    <xf numFmtId="0" fontId="13" fillId="11" borderId="91" xfId="1" applyFont="1" applyFill="1" applyBorder="1" applyAlignment="1">
      <alignment horizontal="center" vertical="center"/>
    </xf>
    <xf numFmtId="0" fontId="13" fillId="5" borderId="91" xfId="0" applyFont="1" applyFill="1" applyBorder="1" applyAlignment="1">
      <alignment horizontal="center" vertical="center"/>
    </xf>
    <xf numFmtId="0" fontId="17" fillId="4" borderId="113" xfId="0" applyFont="1" applyFill="1" applyBorder="1" applyAlignment="1">
      <alignment horizontal="center" vertical="center"/>
    </xf>
    <xf numFmtId="0" fontId="18" fillId="4" borderId="114" xfId="0" applyFont="1" applyFill="1" applyBorder="1" applyAlignment="1">
      <alignment horizontal="center" vertical="center"/>
    </xf>
    <xf numFmtId="0" fontId="18" fillId="4" borderId="115" xfId="0" applyFont="1" applyFill="1" applyBorder="1" applyAlignment="1">
      <alignment horizontal="center" vertical="center"/>
    </xf>
    <xf numFmtId="0" fontId="13" fillId="5" borderId="116" xfId="0" applyFont="1" applyFill="1" applyBorder="1" applyAlignment="1">
      <alignment horizontal="center" vertical="center"/>
    </xf>
    <xf numFmtId="0" fontId="13" fillId="5" borderId="114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textRotation="90"/>
    </xf>
    <xf numFmtId="0" fontId="8" fillId="4" borderId="27" xfId="0" applyFont="1" applyFill="1" applyBorder="1" applyAlignment="1">
      <alignment horizontal="center" textRotation="90"/>
    </xf>
    <xf numFmtId="0" fontId="8" fillId="4" borderId="28" xfId="0" applyFont="1" applyFill="1" applyBorder="1" applyAlignment="1">
      <alignment horizontal="center" textRotation="90"/>
    </xf>
    <xf numFmtId="0" fontId="8" fillId="4" borderId="29" xfId="0" applyFont="1" applyFill="1" applyBorder="1" applyAlignment="1">
      <alignment horizontal="center" textRotation="90"/>
    </xf>
    <xf numFmtId="0" fontId="17" fillId="43" borderId="1" xfId="0" applyFont="1" applyFill="1" applyBorder="1" applyAlignment="1" applyProtection="1">
      <alignment horizontal="center" vertical="center"/>
      <protection locked="0"/>
    </xf>
    <xf numFmtId="0" fontId="18" fillId="43" borderId="17" xfId="0" applyFont="1" applyFill="1" applyBorder="1" applyAlignment="1" applyProtection="1">
      <alignment horizontal="center" vertical="center"/>
      <protection locked="0"/>
    </xf>
    <xf numFmtId="0" fontId="18" fillId="43" borderId="18" xfId="0" applyFont="1" applyFill="1" applyBorder="1" applyAlignment="1" applyProtection="1">
      <alignment horizontal="center" vertical="center"/>
      <protection locked="0"/>
    </xf>
    <xf numFmtId="0" fontId="29" fillId="5" borderId="1" xfId="0" applyFont="1" applyFill="1" applyBorder="1" applyAlignment="1" applyProtection="1">
      <alignment horizontal="center" vertical="center"/>
      <protection locked="0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3" fillId="5" borderId="120" xfId="0" applyFont="1" applyFill="1" applyBorder="1" applyAlignment="1">
      <alignment horizontal="center"/>
    </xf>
    <xf numFmtId="0" fontId="11" fillId="5" borderId="120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 textRotation="90"/>
    </xf>
    <xf numFmtId="0" fontId="22" fillId="0" borderId="117" xfId="0" applyFont="1" applyBorder="1" applyAlignment="1">
      <alignment horizontal="center" textRotation="90"/>
    </xf>
    <xf numFmtId="0" fontId="22" fillId="0" borderId="5" xfId="0" applyFont="1" applyBorder="1" applyAlignment="1">
      <alignment horizontal="center" textRotation="90"/>
    </xf>
    <xf numFmtId="0" fontId="22" fillId="0" borderId="118" xfId="0" applyFont="1" applyBorder="1" applyAlignment="1">
      <alignment horizontal="center" textRotation="90"/>
    </xf>
    <xf numFmtId="0" fontId="22" fillId="0" borderId="0" xfId="0" applyFont="1" applyAlignment="1">
      <alignment horizontal="center" textRotation="90"/>
    </xf>
    <xf numFmtId="0" fontId="22" fillId="0" borderId="119" xfId="0" applyFont="1" applyBorder="1" applyAlignment="1">
      <alignment horizontal="center" textRotation="90"/>
    </xf>
    <xf numFmtId="0" fontId="22" fillId="0" borderId="27" xfId="0" applyFont="1" applyBorder="1" applyAlignment="1">
      <alignment horizontal="center" textRotation="90"/>
    </xf>
    <xf numFmtId="0" fontId="22" fillId="0" borderId="28" xfId="0" applyFont="1" applyBorder="1" applyAlignment="1">
      <alignment horizontal="center" textRotation="90"/>
    </xf>
    <xf numFmtId="0" fontId="22" fillId="0" borderId="29" xfId="0" applyFont="1" applyBorder="1" applyAlignment="1">
      <alignment horizontal="center" textRotation="90"/>
    </xf>
    <xf numFmtId="0" fontId="17" fillId="4" borderId="1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20" fillId="4" borderId="114" xfId="0" applyFont="1" applyFill="1" applyBorder="1" applyAlignment="1">
      <alignment horizontal="center" vertical="center"/>
    </xf>
    <xf numFmtId="0" fontId="20" fillId="4" borderId="115" xfId="0" applyFont="1" applyFill="1" applyBorder="1" applyAlignment="1">
      <alignment horizontal="center" vertical="center"/>
    </xf>
    <xf numFmtId="0" fontId="13" fillId="5" borderId="120" xfId="0" applyFont="1" applyFill="1" applyBorder="1" applyAlignment="1" applyProtection="1">
      <alignment horizontal="center"/>
      <protection locked="0"/>
    </xf>
    <xf numFmtId="0" fontId="14" fillId="5" borderId="120" xfId="0" applyFont="1" applyFill="1" applyBorder="1" applyAlignment="1">
      <alignment horizontal="center"/>
    </xf>
    <xf numFmtId="0" fontId="24" fillId="5" borderId="101" xfId="0" applyFont="1" applyFill="1" applyBorder="1" applyAlignment="1">
      <alignment horizontal="center" vertical="center"/>
    </xf>
    <xf numFmtId="0" fontId="29" fillId="11" borderId="15" xfId="1" applyFont="1" applyFill="1" applyBorder="1" applyAlignment="1" applyProtection="1">
      <alignment horizontal="center" vertical="center"/>
      <protection locked="0"/>
    </xf>
    <xf numFmtId="0" fontId="28" fillId="11" borderId="0" xfId="1" applyFont="1" applyFill="1" applyAlignment="1">
      <alignment horizontal="center" vertical="center"/>
    </xf>
    <xf numFmtId="0" fontId="17" fillId="12" borderId="65" xfId="1" applyFont="1" applyFill="1" applyBorder="1" applyAlignment="1">
      <alignment horizontal="center" textRotation="90"/>
    </xf>
    <xf numFmtId="0" fontId="17" fillId="12" borderId="46" xfId="1" applyFont="1" applyFill="1" applyBorder="1" applyAlignment="1">
      <alignment horizontal="center" textRotation="90"/>
    </xf>
    <xf numFmtId="0" fontId="17" fillId="12" borderId="66" xfId="1" applyFont="1" applyFill="1" applyBorder="1" applyAlignment="1">
      <alignment horizontal="center" textRotation="90"/>
    </xf>
    <xf numFmtId="0" fontId="17" fillId="12" borderId="67" xfId="1" applyFont="1" applyFill="1" applyBorder="1" applyAlignment="1">
      <alignment horizontal="center" textRotation="90"/>
    </xf>
    <xf numFmtId="0" fontId="6" fillId="11" borderId="65" xfId="1" applyFont="1" applyFill="1" applyBorder="1" applyAlignment="1">
      <alignment horizontal="center" vertical="center"/>
    </xf>
    <xf numFmtId="0" fontId="13" fillId="11" borderId="123" xfId="1" applyFont="1" applyFill="1" applyBorder="1" applyAlignment="1">
      <alignment horizontal="center" vertical="center"/>
    </xf>
    <xf numFmtId="0" fontId="17" fillId="44" borderId="48" xfId="1" applyFont="1" applyFill="1" applyBorder="1" applyAlignment="1" applyProtection="1">
      <alignment horizontal="center" vertical="center"/>
      <protection locked="0"/>
    </xf>
    <xf numFmtId="0" fontId="17" fillId="44" borderId="82" xfId="1" applyFont="1" applyFill="1" applyBorder="1" applyAlignment="1" applyProtection="1">
      <alignment horizontal="center" vertical="center"/>
      <protection locked="0"/>
    </xf>
    <xf numFmtId="0" fontId="17" fillId="44" borderId="69" xfId="1" applyFont="1" applyFill="1" applyBorder="1" applyAlignment="1" applyProtection="1">
      <alignment horizontal="center" vertical="center"/>
      <protection locked="0"/>
    </xf>
    <xf numFmtId="0" fontId="18" fillId="45" borderId="124" xfId="1" applyFont="1" applyFill="1" applyBorder="1" applyAlignment="1">
      <alignment horizontal="center" vertical="center"/>
    </xf>
    <xf numFmtId="0" fontId="11" fillId="11" borderId="0" xfId="1" applyFont="1" applyFill="1" applyAlignment="1">
      <alignment horizontal="center"/>
    </xf>
    <xf numFmtId="0" fontId="7" fillId="11" borderId="64" xfId="1" applyFont="1" applyFill="1" applyBorder="1" applyAlignment="1">
      <alignment horizontal="center" vertical="center"/>
    </xf>
    <xf numFmtId="0" fontId="29" fillId="11" borderId="46" xfId="1" applyFont="1" applyFill="1" applyBorder="1" applyAlignment="1" applyProtection="1">
      <alignment horizontal="center" vertical="center"/>
      <protection locked="0"/>
    </xf>
    <xf numFmtId="0" fontId="29" fillId="11" borderId="67" xfId="1" applyFont="1" applyFill="1" applyBorder="1" applyAlignment="1" applyProtection="1">
      <alignment horizontal="center" vertical="center"/>
      <protection locked="0"/>
    </xf>
    <xf numFmtId="0" fontId="17" fillId="12" borderId="65" xfId="1" applyFont="1" applyFill="1" applyBorder="1" applyAlignment="1">
      <alignment horizontal="center" vertical="center" textRotation="90"/>
    </xf>
    <xf numFmtId="0" fontId="17" fillId="12" borderId="66" xfId="1" applyFont="1" applyFill="1" applyBorder="1" applyAlignment="1">
      <alignment horizontal="center" vertical="center" textRotation="90"/>
    </xf>
    <xf numFmtId="0" fontId="17" fillId="12" borderId="70" xfId="1" applyFont="1" applyFill="1" applyBorder="1" applyAlignment="1">
      <alignment horizontal="center" vertical="center" textRotation="90"/>
    </xf>
    <xf numFmtId="0" fontId="6" fillId="5" borderId="0" xfId="0" applyFont="1" applyFill="1" applyAlignment="1">
      <alignment horizontal="center" textRotation="90"/>
    </xf>
    <xf numFmtId="0" fontId="4" fillId="11" borderId="66" xfId="0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/>
    </xf>
    <xf numFmtId="0" fontId="6" fillId="5" borderId="0" xfId="0" applyFont="1" applyFill="1" applyAlignment="1" applyProtection="1">
      <alignment horizontal="center" textRotation="90"/>
      <protection locked="0"/>
    </xf>
    <xf numFmtId="0" fontId="6" fillId="5" borderId="21" xfId="0" applyFont="1" applyFill="1" applyBorder="1" applyAlignment="1" applyProtection="1">
      <alignment horizontal="center" textRotation="90"/>
      <protection locked="0"/>
    </xf>
    <xf numFmtId="0" fontId="13" fillId="11" borderId="0" xfId="1" applyFont="1" applyFill="1" applyAlignment="1">
      <alignment horizontal="center" vertical="center"/>
    </xf>
    <xf numFmtId="0" fontId="18" fillId="44" borderId="15" xfId="1" applyFont="1" applyFill="1" applyBorder="1" applyAlignment="1" applyProtection="1">
      <alignment horizontal="center" vertical="center"/>
      <protection locked="0"/>
    </xf>
    <xf numFmtId="0" fontId="13" fillId="11" borderId="106" xfId="1" applyFont="1" applyFill="1" applyBorder="1" applyAlignment="1">
      <alignment horizontal="center" vertical="center"/>
    </xf>
    <xf numFmtId="0" fontId="18" fillId="46" borderId="125" xfId="1" applyFont="1" applyFill="1" applyBorder="1" applyAlignment="1">
      <alignment horizontal="center" vertical="center"/>
    </xf>
    <xf numFmtId="0" fontId="18" fillId="46" borderId="126" xfId="1" applyFont="1" applyFill="1" applyBorder="1" applyAlignment="1">
      <alignment horizontal="center" vertical="center"/>
    </xf>
    <xf numFmtId="0" fontId="18" fillId="46" borderId="127" xfId="1" applyFont="1" applyFill="1" applyBorder="1" applyAlignment="1">
      <alignment horizontal="center" vertical="center"/>
    </xf>
    <xf numFmtId="0" fontId="18" fillId="11" borderId="0" xfId="1" applyFont="1" applyFill="1" applyAlignment="1" applyProtection="1">
      <alignment horizontal="center" vertical="center"/>
      <protection locked="0"/>
    </xf>
    <xf numFmtId="0" fontId="18" fillId="11" borderId="0" xfId="1" applyFont="1" applyFill="1" applyAlignment="1">
      <alignment horizontal="center" vertical="center"/>
    </xf>
    <xf numFmtId="0" fontId="21" fillId="11" borderId="0" xfId="1" applyFont="1" applyFill="1" applyAlignment="1" applyProtection="1">
      <alignment horizontal="center" vertical="center"/>
      <protection locked="0"/>
    </xf>
    <xf numFmtId="0" fontId="21" fillId="11" borderId="0" xfId="1" applyFont="1" applyFill="1" applyAlignment="1">
      <alignment horizontal="center" vertical="center"/>
    </xf>
    <xf numFmtId="0" fontId="13" fillId="33" borderId="0" xfId="1" applyFont="1" applyFill="1" applyAlignment="1">
      <alignment horizontal="center"/>
    </xf>
    <xf numFmtId="0" fontId="21" fillId="34" borderId="0" xfId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21" fillId="33" borderId="0" xfId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7" fillId="44" borderId="46" xfId="1" applyFont="1" applyFill="1" applyBorder="1" applyAlignment="1" applyProtection="1">
      <alignment horizontal="center" vertical="center"/>
      <protection locked="0"/>
    </xf>
    <xf numFmtId="0" fontId="2" fillId="43" borderId="54" xfId="0" applyFont="1" applyFill="1" applyBorder="1" applyAlignment="1" applyProtection="1">
      <alignment vertical="center"/>
      <protection locked="0"/>
    </xf>
    <xf numFmtId="0" fontId="2" fillId="43" borderId="55" xfId="0" applyFont="1" applyFill="1" applyBorder="1" applyAlignment="1" applyProtection="1">
      <alignment vertical="center"/>
      <protection locked="0"/>
    </xf>
    <xf numFmtId="0" fontId="18" fillId="45" borderId="113" xfId="1" applyFont="1" applyFill="1" applyBorder="1" applyAlignment="1">
      <alignment horizontal="center" vertical="center"/>
    </xf>
    <xf numFmtId="0" fontId="24" fillId="4" borderId="114" xfId="0" applyFont="1" applyFill="1" applyBorder="1" applyAlignment="1">
      <alignment horizontal="center" vertical="center"/>
    </xf>
    <xf numFmtId="0" fontId="24" fillId="4" borderId="115" xfId="0" applyFont="1" applyFill="1" applyBorder="1" applyAlignment="1">
      <alignment horizontal="center" vertical="center"/>
    </xf>
    <xf numFmtId="0" fontId="17" fillId="44" borderId="54" xfId="1" applyFont="1" applyFill="1" applyBorder="1" applyAlignment="1" applyProtection="1">
      <alignment horizontal="center" vertical="center"/>
      <protection locked="0"/>
    </xf>
    <xf numFmtId="0" fontId="17" fillId="34" borderId="0" xfId="1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18" fillId="33" borderId="0" xfId="1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textRotation="90"/>
      <protection locked="0"/>
    </xf>
    <xf numFmtId="0" fontId="0" fillId="5" borderId="91" xfId="0" applyFill="1" applyBorder="1" applyAlignment="1">
      <alignment horizontal="center" vertical="center"/>
    </xf>
    <xf numFmtId="0" fontId="13" fillId="11" borderId="116" xfId="1" applyFont="1" applyFill="1" applyBorder="1" applyAlignment="1">
      <alignment horizontal="center" vertical="center"/>
    </xf>
    <xf numFmtId="0" fontId="1" fillId="0" borderId="128" xfId="1" applyFont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17" fillId="12" borderId="110" xfId="1" applyFont="1" applyFill="1" applyBorder="1" applyAlignment="1">
      <alignment horizontal="center" vertical="center" textRotation="90"/>
    </xf>
    <xf numFmtId="0" fontId="17" fillId="12" borderId="45" xfId="1" applyFont="1" applyFill="1" applyBorder="1" applyAlignment="1">
      <alignment horizontal="center" vertical="center" textRotation="90"/>
    </xf>
    <xf numFmtId="0" fontId="17" fillId="12" borderId="107" xfId="1" applyFont="1" applyFill="1" applyBorder="1" applyAlignment="1">
      <alignment horizontal="center" vertical="center" textRotation="90"/>
    </xf>
    <xf numFmtId="0" fontId="17" fillId="12" borderId="0" xfId="1" applyFont="1" applyFill="1" applyAlignment="1">
      <alignment horizontal="center" vertical="center" textRotation="90"/>
    </xf>
    <xf numFmtId="0" fontId="17" fillId="12" borderId="131" xfId="1" applyFont="1" applyFill="1" applyBorder="1" applyAlignment="1">
      <alignment horizontal="center" vertical="center" textRotation="90"/>
    </xf>
    <xf numFmtId="0" fontId="17" fillId="12" borderId="111" xfId="1" applyFont="1" applyFill="1" applyBorder="1" applyAlignment="1">
      <alignment horizontal="center" vertical="center" textRotation="90"/>
    </xf>
    <xf numFmtId="0" fontId="17" fillId="12" borderId="64" xfId="1" applyFont="1" applyFill="1" applyBorder="1" applyAlignment="1">
      <alignment horizontal="center" vertical="center" textRotation="90"/>
    </xf>
    <xf numFmtId="0" fontId="17" fillId="12" borderId="132" xfId="1" applyFont="1" applyFill="1" applyBorder="1" applyAlignment="1">
      <alignment horizontal="center" vertical="center" textRotation="90"/>
    </xf>
    <xf numFmtId="0" fontId="17" fillId="12" borderId="46" xfId="1" applyFont="1" applyFill="1" applyBorder="1" applyAlignment="1">
      <alignment horizontal="center" vertical="center" textRotation="90"/>
    </xf>
    <xf numFmtId="0" fontId="17" fillId="12" borderId="67" xfId="1" applyFont="1" applyFill="1" applyBorder="1" applyAlignment="1">
      <alignment horizontal="center" vertical="center" textRotation="90"/>
    </xf>
    <xf numFmtId="0" fontId="29" fillId="11" borderId="133" xfId="1" applyFont="1" applyFill="1" applyBorder="1" applyAlignment="1" applyProtection="1">
      <alignment horizontal="center" vertical="center"/>
      <protection locked="0"/>
    </xf>
    <xf numFmtId="0" fontId="29" fillId="11" borderId="134" xfId="1" applyFont="1" applyFill="1" applyBorder="1" applyAlignment="1" applyProtection="1">
      <alignment horizontal="center" vertical="center"/>
      <protection locked="0"/>
    </xf>
    <xf numFmtId="0" fontId="29" fillId="11" borderId="135" xfId="1" applyFont="1" applyFill="1" applyBorder="1" applyAlignment="1" applyProtection="1">
      <alignment horizontal="center" vertical="center"/>
      <protection locked="0"/>
    </xf>
    <xf numFmtId="0" fontId="24" fillId="43" borderId="15" xfId="0" applyFont="1" applyFill="1" applyBorder="1" applyAlignment="1" applyProtection="1">
      <alignment vertical="center"/>
      <protection locked="0"/>
    </xf>
    <xf numFmtId="0" fontId="11" fillId="11" borderId="0" xfId="1" applyFont="1" applyFill="1" applyAlignment="1">
      <alignment horizontal="center" vertical="center"/>
    </xf>
    <xf numFmtId="0" fontId="18" fillId="4" borderId="125" xfId="0" applyFont="1" applyFill="1" applyBorder="1" applyAlignment="1">
      <alignment horizontal="center" vertical="center"/>
    </xf>
    <xf numFmtId="0" fontId="18" fillId="4" borderId="126" xfId="0" applyFont="1" applyFill="1" applyBorder="1" applyAlignment="1">
      <alignment horizontal="center" vertical="center"/>
    </xf>
    <xf numFmtId="0" fontId="18" fillId="4" borderId="127" xfId="0" applyFont="1" applyFill="1" applyBorder="1" applyAlignment="1">
      <alignment horizontal="center" vertical="center"/>
    </xf>
    <xf numFmtId="0" fontId="18" fillId="34" borderId="0" xfId="1" applyFont="1" applyFill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vertical="center"/>
      <protection locked="0"/>
    </xf>
    <xf numFmtId="0" fontId="18" fillId="43" borderId="15" xfId="0" applyFont="1" applyFill="1" applyBorder="1" applyAlignment="1" applyProtection="1">
      <alignment horizontal="center" vertical="center"/>
      <protection locked="0"/>
    </xf>
    <xf numFmtId="0" fontId="21" fillId="34" borderId="0" xfId="1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4" fillId="43" borderId="15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_6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15240</xdr:rowOff>
    </xdr:from>
    <xdr:to>
      <xdr:col>10</xdr:col>
      <xdr:colOff>1516380</xdr:colOff>
      <xdr:row>5</xdr:row>
      <xdr:rowOff>220980</xdr:rowOff>
    </xdr:to>
    <xdr:pic>
      <xdr:nvPicPr>
        <xdr:cNvPr id="8212" name="Picture 1" descr="Play+Stay-white">
          <a:extLst>
            <a:ext uri="{FF2B5EF4-FFF2-40B4-BE49-F238E27FC236}">
              <a16:creationId xmlns:a16="http://schemas.microsoft.com/office/drawing/2014/main" id="{995A6397-77B0-4203-ADED-4091AEDB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05740"/>
          <a:ext cx="185928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167640</xdr:rowOff>
    </xdr:from>
    <xdr:to>
      <xdr:col>10</xdr:col>
      <xdr:colOff>1493520</xdr:colOff>
      <xdr:row>5</xdr:row>
      <xdr:rowOff>182880</xdr:rowOff>
    </xdr:to>
    <xdr:pic>
      <xdr:nvPicPr>
        <xdr:cNvPr id="9237" name="Picture 1" descr="Play+Stay-white">
          <a:extLst>
            <a:ext uri="{FF2B5EF4-FFF2-40B4-BE49-F238E27FC236}">
              <a16:creationId xmlns:a16="http://schemas.microsoft.com/office/drawing/2014/main" id="{A0EABE6E-E3A1-4354-9735-4F67D4EA8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67640"/>
          <a:ext cx="185166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45720</xdr:rowOff>
    </xdr:from>
    <xdr:to>
      <xdr:col>11</xdr:col>
      <xdr:colOff>0</xdr:colOff>
      <xdr:row>4</xdr:row>
      <xdr:rowOff>327660</xdr:rowOff>
    </xdr:to>
    <xdr:pic>
      <xdr:nvPicPr>
        <xdr:cNvPr id="7188" name="Picture 1" descr="Play+Stay-white">
          <a:extLst>
            <a:ext uri="{FF2B5EF4-FFF2-40B4-BE49-F238E27FC236}">
              <a16:creationId xmlns:a16="http://schemas.microsoft.com/office/drawing/2014/main" id="{03F9FF92-9F99-4493-BF1A-977CAC4A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85928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121920</xdr:rowOff>
    </xdr:from>
    <xdr:to>
      <xdr:col>13</xdr:col>
      <xdr:colOff>182880</xdr:colOff>
      <xdr:row>5</xdr:row>
      <xdr:rowOff>152400</xdr:rowOff>
    </xdr:to>
    <xdr:pic>
      <xdr:nvPicPr>
        <xdr:cNvPr id="16392" name="Picture 1" descr="Play+Stay-white">
          <a:extLst>
            <a:ext uri="{FF2B5EF4-FFF2-40B4-BE49-F238E27FC236}">
              <a16:creationId xmlns:a16="http://schemas.microsoft.com/office/drawing/2014/main" id="{9D6F7570-E206-467F-A5A9-8E88F64D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21920"/>
          <a:ext cx="2346960" cy="1760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99060</xdr:rowOff>
    </xdr:from>
    <xdr:to>
      <xdr:col>13</xdr:col>
      <xdr:colOff>152400</xdr:colOff>
      <xdr:row>5</xdr:row>
      <xdr:rowOff>121920</xdr:rowOff>
    </xdr:to>
    <xdr:pic>
      <xdr:nvPicPr>
        <xdr:cNvPr id="17415" name="Picture 1" descr="Play+Stay-white">
          <a:extLst>
            <a:ext uri="{FF2B5EF4-FFF2-40B4-BE49-F238E27FC236}">
              <a16:creationId xmlns:a16="http://schemas.microsoft.com/office/drawing/2014/main" id="{12258EEE-582A-40CD-A9C2-50B8F72D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99060"/>
          <a:ext cx="227076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\Tabelle_Sortier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\Excel\Tabelle_Sortier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gabe"/>
      <sheetName val="Resultate"/>
      <sheetName val="4er Gruppe"/>
      <sheetName val="Tabelle1"/>
      <sheetName val="Spielplan"/>
      <sheetName val="Tabellenstand"/>
    </sheetNames>
    <sheetDataSet>
      <sheetData sheetId="0">
        <row r="4">
          <cell r="A4">
            <v>13.061304000000002</v>
          </cell>
          <cell r="B4" t="str">
            <v>Thomas</v>
          </cell>
          <cell r="C4">
            <v>50</v>
          </cell>
          <cell r="D4">
            <v>18</v>
          </cell>
          <cell r="E4">
            <v>0</v>
          </cell>
        </row>
        <row r="5">
          <cell r="A5">
            <v>1.1206050000000001</v>
          </cell>
          <cell r="B5" t="str">
            <v>ganz</v>
          </cell>
          <cell r="C5">
            <v>350</v>
          </cell>
          <cell r="D5">
            <v>9</v>
          </cell>
          <cell r="E5">
            <v>5</v>
          </cell>
        </row>
        <row r="6">
          <cell r="A6">
            <v>2.0112059999999996</v>
          </cell>
          <cell r="B6" t="str">
            <v>D</v>
          </cell>
          <cell r="C6">
            <v>150</v>
          </cell>
          <cell r="D6">
            <v>30</v>
          </cell>
          <cell r="E6">
            <v>4</v>
          </cell>
        </row>
        <row r="7">
          <cell r="A7">
            <v>2.0304069999999999</v>
          </cell>
          <cell r="B7" t="str">
            <v>E</v>
          </cell>
          <cell r="C7">
            <v>400</v>
          </cell>
          <cell r="D7">
            <v>24</v>
          </cell>
          <cell r="E7">
            <v>4</v>
          </cell>
        </row>
        <row r="8">
          <cell r="A8">
            <v>2.0601080000000001</v>
          </cell>
          <cell r="B8" t="str">
            <v>F</v>
          </cell>
          <cell r="C8">
            <v>500</v>
          </cell>
          <cell r="D8">
            <v>18</v>
          </cell>
          <cell r="E8">
            <v>4</v>
          </cell>
        </row>
        <row r="9">
          <cell r="A9">
            <v>2.0610089999999999</v>
          </cell>
          <cell r="B9" t="str">
            <v>L</v>
          </cell>
          <cell r="C9">
            <v>200</v>
          </cell>
          <cell r="D9">
            <v>18</v>
          </cell>
          <cell r="E9">
            <v>4</v>
          </cell>
        </row>
        <row r="10">
          <cell r="A10">
            <v>2.0906099999999999</v>
          </cell>
          <cell r="B10" t="str">
            <v>J</v>
          </cell>
          <cell r="C10">
            <v>350</v>
          </cell>
          <cell r="D10">
            <v>15</v>
          </cell>
          <cell r="E10">
            <v>4</v>
          </cell>
        </row>
        <row r="11">
          <cell r="A11">
            <v>2.1203110000000005</v>
          </cell>
          <cell r="B11" t="str">
            <v>B</v>
          </cell>
          <cell r="C11">
            <v>450</v>
          </cell>
          <cell r="D11">
            <v>9</v>
          </cell>
          <cell r="E11">
            <v>4</v>
          </cell>
        </row>
        <row r="12">
          <cell r="A12">
            <v>8.0510120000000001</v>
          </cell>
          <cell r="B12" t="str">
            <v>I</v>
          </cell>
          <cell r="C12">
            <v>200</v>
          </cell>
          <cell r="D12">
            <v>21</v>
          </cell>
          <cell r="E12">
            <v>3</v>
          </cell>
        </row>
        <row r="13">
          <cell r="A13">
            <v>8.0909129999999987</v>
          </cell>
          <cell r="B13" t="str">
            <v>A</v>
          </cell>
          <cell r="C13">
            <v>250</v>
          </cell>
          <cell r="D13">
            <v>15</v>
          </cell>
          <cell r="E13">
            <v>3</v>
          </cell>
        </row>
        <row r="14">
          <cell r="A14">
            <v>10.110113999999999</v>
          </cell>
          <cell r="B14" t="str">
            <v>H</v>
          </cell>
          <cell r="C14">
            <v>500</v>
          </cell>
          <cell r="D14">
            <v>12</v>
          </cell>
          <cell r="E14">
            <v>2</v>
          </cell>
        </row>
        <row r="15">
          <cell r="A15">
            <v>11.020814999999999</v>
          </cell>
          <cell r="B15" t="str">
            <v>G</v>
          </cell>
          <cell r="C15">
            <v>300</v>
          </cell>
          <cell r="D15">
            <v>27</v>
          </cell>
          <cell r="E15">
            <v>1</v>
          </cell>
        </row>
        <row r="16">
          <cell r="A16">
            <v>11.030416000000001</v>
          </cell>
          <cell r="B16" t="str">
            <v>N</v>
          </cell>
          <cell r="C16">
            <v>400</v>
          </cell>
          <cell r="D16">
            <v>24</v>
          </cell>
          <cell r="E16">
            <v>1</v>
          </cell>
        </row>
        <row r="17">
          <cell r="A17" t="str">
            <v>-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-</v>
          </cell>
        </row>
        <row r="19">
          <cell r="A19" t="str">
            <v>-</v>
          </cell>
        </row>
        <row r="20">
          <cell r="A20" t="str">
            <v>-</v>
          </cell>
        </row>
        <row r="21">
          <cell r="A21" t="str">
            <v>-</v>
          </cell>
        </row>
        <row r="22">
          <cell r="A22" t="str">
            <v>-</v>
          </cell>
        </row>
        <row r="23">
          <cell r="A23" t="str">
            <v>-</v>
          </cell>
        </row>
        <row r="24">
          <cell r="A24" t="str">
            <v>-</v>
          </cell>
        </row>
        <row r="25">
          <cell r="A25" t="str">
            <v>-</v>
          </cell>
        </row>
        <row r="26">
          <cell r="A26" t="str">
            <v>-</v>
          </cell>
        </row>
        <row r="27">
          <cell r="A27" t="str">
            <v>-</v>
          </cell>
        </row>
        <row r="28">
          <cell r="A28" t="str">
            <v>-</v>
          </cell>
        </row>
        <row r="29">
          <cell r="A29" t="str">
            <v>-</v>
          </cell>
        </row>
        <row r="30">
          <cell r="A30" t="str">
            <v>-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gab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0"/>
  <sheetViews>
    <sheetView showGridLines="0" topLeftCell="A7" workbookViewId="0">
      <selection activeCell="W10" sqref="W10"/>
    </sheetView>
  </sheetViews>
  <sheetFormatPr baseColWidth="10" defaultRowHeight="12.75" x14ac:dyDescent="0.2"/>
  <cols>
    <col min="1" max="1" width="5.7109375" customWidth="1"/>
    <col min="2" max="2" width="12.7109375" hidden="1" customWidth="1"/>
    <col min="3" max="3" width="6.7109375" hidden="1" customWidth="1"/>
    <col min="4" max="4" width="22.7109375" hidden="1" customWidth="1"/>
    <col min="5" max="7" width="6.7109375" hidden="1" customWidth="1"/>
    <col min="8" max="8" width="19" hidden="1" customWidth="1"/>
    <col min="9" max="9" width="6.7109375" hidden="1" customWidth="1"/>
    <col min="10" max="10" width="22.7109375" hidden="1" customWidth="1"/>
    <col min="11" max="11" width="22.7109375" customWidth="1"/>
    <col min="12" max="12" width="4.7109375" customWidth="1"/>
    <col min="13" max="13" width="1.7109375" customWidth="1"/>
    <col min="14" max="15" width="4.7109375" customWidth="1"/>
    <col min="16" max="16" width="1.7109375" customWidth="1"/>
    <col min="17" max="18" width="4.7109375" customWidth="1"/>
    <col min="19" max="19" width="1.7109375" customWidth="1"/>
    <col min="20" max="20" width="4.7109375" customWidth="1"/>
    <col min="21" max="21" width="6.7109375" customWidth="1"/>
    <col min="22" max="22" width="1.7109375" customWidth="1"/>
    <col min="23" max="24" width="5.7109375" customWidth="1"/>
    <col min="25" max="25" width="1.7109375" customWidth="1"/>
    <col min="26" max="27" width="5.7109375" customWidth="1"/>
    <col min="28" max="28" width="1.7109375" customWidth="1"/>
    <col min="29" max="29" width="5.7109375" customWidth="1"/>
    <col min="30" max="30" width="7.7109375" customWidth="1"/>
    <col min="31" max="31" width="10.85546875" customWidth="1"/>
    <col min="32" max="32" width="27.28515625" customWidth="1"/>
    <col min="33" max="36" width="4.7109375" customWidth="1"/>
    <col min="37" max="37" width="5.7109375" style="299" customWidth="1"/>
  </cols>
  <sheetData>
    <row r="1" spans="1:37" s="299" customFormat="1" ht="15" customHeight="1" x14ac:dyDescent="0.2"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8"/>
    </row>
    <row r="2" spans="1:37" ht="33.75" x14ac:dyDescent="0.2">
      <c r="A2" s="299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506" t="s">
        <v>18</v>
      </c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8"/>
      <c r="AG2" s="309"/>
      <c r="AH2" s="309"/>
      <c r="AI2" s="309"/>
      <c r="AJ2" s="299"/>
      <c r="AK2" s="310"/>
    </row>
    <row r="3" spans="1:37" ht="19.899999999999999" customHeight="1" x14ac:dyDescent="0.2">
      <c r="A3" s="299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303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310"/>
    </row>
    <row r="4" spans="1:37" ht="34.9" customHeight="1" x14ac:dyDescent="0.2">
      <c r="A4" s="299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306"/>
      <c r="M4" s="306"/>
      <c r="N4" s="306"/>
      <c r="O4" s="306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485" t="s">
        <v>1</v>
      </c>
      <c r="AH4" s="485" t="s">
        <v>2</v>
      </c>
      <c r="AI4" s="485" t="s">
        <v>3</v>
      </c>
      <c r="AJ4" s="485" t="s">
        <v>4</v>
      </c>
      <c r="AK4" s="310"/>
    </row>
    <row r="5" spans="1:37" ht="34.9" customHeight="1" x14ac:dyDescent="0.2">
      <c r="A5" s="299"/>
      <c r="B5" s="107"/>
      <c r="C5" s="107"/>
      <c r="D5" s="107"/>
      <c r="E5" s="107"/>
      <c r="F5" s="107"/>
      <c r="G5" s="107"/>
      <c r="H5" s="107"/>
      <c r="I5" s="107"/>
      <c r="J5" s="107"/>
      <c r="K5" s="301"/>
      <c r="L5" s="307"/>
      <c r="M5" s="307"/>
      <c r="N5" s="307"/>
      <c r="O5" s="3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486"/>
      <c r="AH5" s="486"/>
      <c r="AI5" s="486"/>
      <c r="AJ5" s="486"/>
      <c r="AK5" s="310"/>
    </row>
    <row r="6" spans="1:37" s="3" customFormat="1" ht="34.9" customHeight="1" x14ac:dyDescent="0.2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1"/>
      <c r="L6" s="500" t="str">
        <f>$L$14</f>
        <v>aa</v>
      </c>
      <c r="M6" s="501"/>
      <c r="N6" s="502"/>
      <c r="O6" s="500" t="str">
        <f>$L$16</f>
        <v>bb</v>
      </c>
      <c r="P6" s="501"/>
      <c r="Q6" s="502"/>
      <c r="R6" s="500" t="str">
        <f>$L$18</f>
        <v>cc</v>
      </c>
      <c r="S6" s="501"/>
      <c r="T6" s="502"/>
      <c r="U6" s="303"/>
      <c r="V6" s="303"/>
      <c r="W6" s="306"/>
      <c r="X6" s="306"/>
      <c r="Y6" s="306"/>
      <c r="Z6" s="107"/>
      <c r="AA6" s="107"/>
      <c r="AB6" s="107"/>
      <c r="AC6" s="107"/>
      <c r="AD6" s="107"/>
      <c r="AE6" s="312"/>
      <c r="AF6" s="4" t="str">
        <f>$K$9</f>
        <v>aa</v>
      </c>
      <c r="AG6" s="416"/>
      <c r="AH6" s="416"/>
      <c r="AI6" s="416"/>
      <c r="AJ6" s="5">
        <f>IF(AG6&gt;AG7,1,0)+IF(AH6&gt;AH7,1,0)+IF(AI6&gt;AI7,1,0)</f>
        <v>0</v>
      </c>
      <c r="AK6" s="313"/>
    </row>
    <row r="7" spans="1:37" s="3" customFormat="1" ht="34.9" customHeight="1" thickBot="1" x14ac:dyDescent="0.25">
      <c r="A7" s="302"/>
      <c r="B7" s="303"/>
      <c r="C7" s="303"/>
      <c r="D7" s="303"/>
      <c r="E7" s="303"/>
      <c r="F7" s="303"/>
      <c r="G7" s="303"/>
      <c r="H7" s="303"/>
      <c r="I7" s="303"/>
      <c r="J7" s="303"/>
      <c r="K7" s="107"/>
      <c r="L7" s="503"/>
      <c r="M7" s="504"/>
      <c r="N7" s="505"/>
      <c r="O7" s="503"/>
      <c r="P7" s="504"/>
      <c r="Q7" s="505"/>
      <c r="R7" s="503"/>
      <c r="S7" s="504"/>
      <c r="T7" s="505"/>
      <c r="U7" s="303"/>
      <c r="V7" s="303"/>
      <c r="W7" s="306"/>
      <c r="X7" s="306"/>
      <c r="Y7" s="306"/>
      <c r="Z7" s="306"/>
      <c r="AA7" s="303"/>
      <c r="AB7" s="303"/>
      <c r="AC7" s="303"/>
      <c r="AD7" s="303"/>
      <c r="AE7" s="312"/>
      <c r="AF7" s="6" t="str">
        <f>$K$10</f>
        <v>bb</v>
      </c>
      <c r="AG7" s="417"/>
      <c r="AH7" s="417"/>
      <c r="AI7" s="417"/>
      <c r="AJ7" s="7">
        <f>IF(AG7&gt;AG6,1,0)+IF(AH7&gt;AH6,1,0)+IF(AI7&gt;AI6,1,0)</f>
        <v>0</v>
      </c>
      <c r="AK7" s="313"/>
    </row>
    <row r="8" spans="1:37" s="3" customFormat="1" ht="34.9" customHeight="1" thickBot="1" x14ac:dyDescent="0.25">
      <c r="A8" s="302"/>
      <c r="B8" s="304" t="s">
        <v>5</v>
      </c>
      <c r="C8" s="304"/>
      <c r="D8" s="304"/>
      <c r="E8" s="304"/>
      <c r="F8" s="304"/>
      <c r="G8" s="304"/>
      <c r="H8" s="304"/>
      <c r="I8" s="304"/>
      <c r="J8" s="305"/>
      <c r="K8" s="107"/>
      <c r="L8" s="503"/>
      <c r="M8" s="504"/>
      <c r="N8" s="505"/>
      <c r="O8" s="503"/>
      <c r="P8" s="504"/>
      <c r="Q8" s="505"/>
      <c r="R8" s="503"/>
      <c r="S8" s="504"/>
      <c r="T8" s="505"/>
      <c r="U8" s="518" t="s">
        <v>6</v>
      </c>
      <c r="V8" s="519"/>
      <c r="W8" s="519"/>
      <c r="X8" s="509" t="s">
        <v>4</v>
      </c>
      <c r="Y8" s="510"/>
      <c r="Z8" s="511"/>
      <c r="AA8" s="512" t="s">
        <v>7</v>
      </c>
      <c r="AB8" s="513"/>
      <c r="AC8" s="514"/>
      <c r="AD8" s="8" t="s">
        <v>8</v>
      </c>
      <c r="AE8" s="107"/>
      <c r="AF8" s="107"/>
      <c r="AG8" s="414"/>
      <c r="AH8" s="414"/>
      <c r="AI8" s="414"/>
      <c r="AJ8" s="107"/>
      <c r="AK8" s="313"/>
    </row>
    <row r="9" spans="1:37" s="3" customFormat="1" ht="34.9" customHeight="1" thickTop="1" x14ac:dyDescent="0.2">
      <c r="A9" s="302"/>
      <c r="B9" s="68">
        <f>IF(K9="","-",RANK(G9,$G$9:$G$11,0)+RANK(F9,$F$9:$F$11,0)%+RANK(E9,$E$9:$E$11,0)%%+ROW()%%%)</f>
        <v>1.0101089999999999</v>
      </c>
      <c r="C9" s="69">
        <f>IF(B9="","",RANK(B9,$B$9:$B$11,1))</f>
        <v>1</v>
      </c>
      <c r="D9" s="70" t="str">
        <f>$L$14</f>
        <v>aa</v>
      </c>
      <c r="E9" s="71">
        <f>SUM(U9-W9)</f>
        <v>0</v>
      </c>
      <c r="F9" s="71">
        <f>SUM(X9-Z9)</f>
        <v>0</v>
      </c>
      <c r="G9" s="72">
        <f>SUM(AA9-AC9)</f>
        <v>0</v>
      </c>
      <c r="H9" s="73">
        <f>SMALL($B$9:$B$11,1)</f>
        <v>1.0101089999999999</v>
      </c>
      <c r="I9" s="69">
        <f>IF(H9="","",RANK(H9,$H$9:$H$11,1))</f>
        <v>1</v>
      </c>
      <c r="J9" s="82" t="str">
        <f>INDEX($D$9:$D$11,MATCH(H9,$B$9:$B$11,0),1)</f>
        <v>aa</v>
      </c>
      <c r="K9" s="9" t="str">
        <f>$L$14</f>
        <v>aa</v>
      </c>
      <c r="L9" s="10"/>
      <c r="M9" s="11"/>
      <c r="N9" s="12"/>
      <c r="O9" s="13" t="str">
        <f>IF($AJ$6+$AJ$7&gt;0,$AJ$6,"")</f>
        <v/>
      </c>
      <c r="P9" s="14" t="s">
        <v>9</v>
      </c>
      <c r="Q9" s="15" t="str">
        <f>IF($AJ$6+$AJ$7&gt;0,$AJ$7,"")</f>
        <v/>
      </c>
      <c r="R9" s="13" t="str">
        <f>IF($AJ$9+$AJ$10&gt;0,$AJ$9,"")</f>
        <v/>
      </c>
      <c r="S9" s="14" t="s">
        <v>9</v>
      </c>
      <c r="T9" s="15" t="str">
        <f>IF($AJ$9+$AJ$10&gt;0,$AJ$10,"")</f>
        <v/>
      </c>
      <c r="U9" s="18">
        <f>AG6+AH6+AI6+AG9+AH9+AI9</f>
        <v>0</v>
      </c>
      <c r="V9" s="19" t="s">
        <v>9</v>
      </c>
      <c r="W9" s="20">
        <f>AG7+AH7+AI7+AG10+AH10+AI10</f>
        <v>0</v>
      </c>
      <c r="X9" s="21">
        <f>SUM($O$9,$R$9)</f>
        <v>0</v>
      </c>
      <c r="Y9" s="22" t="s">
        <v>9</v>
      </c>
      <c r="Z9" s="23">
        <f>SUM($Q$9,$T$9)</f>
        <v>0</v>
      </c>
      <c r="AA9" s="24">
        <f>IF($O$9&gt;$Q$9,1,0)+IF($R$9&gt;$T$9,1,0)</f>
        <v>0</v>
      </c>
      <c r="AB9" s="25" t="s">
        <v>9</v>
      </c>
      <c r="AC9" s="90">
        <f>IF($Q$9&gt;$O$9,1,0)+IF($T$9&gt;$R$9,1,0)</f>
        <v>0</v>
      </c>
      <c r="AD9" s="87">
        <f>IF(B9="","",RANK(B9,$B$9:$B$11,1))</f>
        <v>1</v>
      </c>
      <c r="AE9" s="312"/>
      <c r="AF9" s="4" t="str">
        <f>$K$9</f>
        <v>aa</v>
      </c>
      <c r="AG9" s="416"/>
      <c r="AH9" s="416"/>
      <c r="AI9" s="416"/>
      <c r="AJ9" s="5">
        <f>IF(AG9&gt;AG10,1,0)+IF(AH9&gt;AH10,1,0)+IF(AI9&gt;AI10,1,0)</f>
        <v>0</v>
      </c>
      <c r="AK9" s="313"/>
    </row>
    <row r="10" spans="1:37" s="3" customFormat="1" ht="34.9" customHeight="1" thickBot="1" x14ac:dyDescent="0.25">
      <c r="A10" s="302"/>
      <c r="B10" s="68">
        <f>IF(K10="","-",RANK(G10,$G$9:$G$11,0)+RANK(F10,$F$9:$F$11,0)%+RANK(E10,$E$9:$E$11,0)%%+ROW()%%%)</f>
        <v>1.0101100000000001</v>
      </c>
      <c r="C10" s="69">
        <f>IF(B10="","",RANK(B10,$B$9:$B$11,1))</f>
        <v>2</v>
      </c>
      <c r="D10" s="70" t="str">
        <f>$L$16</f>
        <v>bb</v>
      </c>
      <c r="E10" s="71">
        <f>SUM(U10-W10)</f>
        <v>0</v>
      </c>
      <c r="F10" s="71">
        <f>SUM(X10-Z10)</f>
        <v>0</v>
      </c>
      <c r="G10" s="72">
        <f>SUM(AA10-AC10)</f>
        <v>0</v>
      </c>
      <c r="H10" s="73">
        <f>SMALL($B$9:$B$11,2)</f>
        <v>1.0101100000000001</v>
      </c>
      <c r="I10" s="69">
        <f>IF(H10="","",RANK(H10,$H$9:$H$11,1))</f>
        <v>2</v>
      </c>
      <c r="J10" s="82" t="str">
        <f>INDEX($D$9:$D$11,MATCH(H10,$B$9:$B$11,0),1)</f>
        <v>bb</v>
      </c>
      <c r="K10" s="9" t="str">
        <f>$L$16</f>
        <v>bb</v>
      </c>
      <c r="L10" s="28" t="str">
        <f>IF($AJ$6+$AJ$7&gt;0,$AJ$7,"")</f>
        <v/>
      </c>
      <c r="M10" s="29" t="s">
        <v>9</v>
      </c>
      <c r="N10" s="30" t="str">
        <f>IF($AJ$6+$AJ$7&gt;0,$AJ$6,"")</f>
        <v/>
      </c>
      <c r="O10" s="31"/>
      <c r="P10" s="31"/>
      <c r="Q10" s="31"/>
      <c r="R10" s="32" t="str">
        <f>IF($AJ$12+$AJ$13&gt;0,$AJ$12,"")</f>
        <v/>
      </c>
      <c r="S10" s="29" t="s">
        <v>9</v>
      </c>
      <c r="T10" s="43" t="str">
        <f>IF($AJ$12+$AJ$13&gt;0,$AJ$13,"")</f>
        <v/>
      </c>
      <c r="U10" s="47">
        <f>AG7+AH7+AI7+AG12+AH12+AI12</f>
        <v>0</v>
      </c>
      <c r="V10" s="48" t="s">
        <v>9</v>
      </c>
      <c r="W10" s="49">
        <f>AG6+AH6+AI6+AG13+AH13+AI13</f>
        <v>0</v>
      </c>
      <c r="X10" s="37">
        <f>SUM($L$10,$R$10)</f>
        <v>0</v>
      </c>
      <c r="Y10" s="38" t="s">
        <v>9</v>
      </c>
      <c r="Z10" s="39">
        <f>SUM($N$10,$T$10)</f>
        <v>0</v>
      </c>
      <c r="AA10" s="40">
        <f>IF($L$10&gt;$N$10,1,0)+IF($R$10&gt;$T$10,1,0)</f>
        <v>0</v>
      </c>
      <c r="AB10" s="41" t="s">
        <v>9</v>
      </c>
      <c r="AC10" s="91">
        <f>IF($N$10&gt;$L$10,1,0)+IF($T$10&gt;$R$10,1,0)</f>
        <v>0</v>
      </c>
      <c r="AD10" s="88">
        <f>IF(B10="","",RANK(B10,$B$9:$B$11,1))</f>
        <v>2</v>
      </c>
      <c r="AE10" s="303"/>
      <c r="AF10" s="6" t="str">
        <f>$K$11</f>
        <v>cc</v>
      </c>
      <c r="AG10" s="417"/>
      <c r="AH10" s="417"/>
      <c r="AI10" s="417"/>
      <c r="AJ10" s="7">
        <f>IF(AG10&gt;AG9,1,0)+IF(AH10&gt;AH9,1,0)+IF(AI10&gt;AI9,1,0)</f>
        <v>0</v>
      </c>
      <c r="AK10" s="313"/>
    </row>
    <row r="11" spans="1:37" s="3" customFormat="1" ht="34.9" customHeight="1" thickBot="1" x14ac:dyDescent="0.25">
      <c r="A11" s="302"/>
      <c r="B11" s="74">
        <f>IF(K11="","-",RANK(G11,$G$9:$G$11,0)+RANK(F11,$F$9:$F$11,0)%+RANK(E11,$E$9:$E$11,0)%%+ROW()%%%)</f>
        <v>1.010111</v>
      </c>
      <c r="C11" s="75">
        <f>IF(B11="","",RANK(B11,$B$9:$B$11,1))</f>
        <v>3</v>
      </c>
      <c r="D11" s="70" t="str">
        <f>$L$18</f>
        <v>cc</v>
      </c>
      <c r="E11" s="76">
        <f>SUM(U11-W11)</f>
        <v>0</v>
      </c>
      <c r="F11" s="76">
        <f>SUM(X11-Z11)</f>
        <v>0</v>
      </c>
      <c r="G11" s="77">
        <f>SUM(AA11-AC11)</f>
        <v>0</v>
      </c>
      <c r="H11" s="78">
        <f>SMALL($B$9:$B$11,3)</f>
        <v>1.010111</v>
      </c>
      <c r="I11" s="75">
        <f>IF(H11="","",RANK(H11,$H$9:$H$11,1))</f>
        <v>3</v>
      </c>
      <c r="J11" s="83" t="str">
        <f>INDEX($D$9:$D$11,MATCH(H11,$B$9:$B$11,0),1)</f>
        <v>cc</v>
      </c>
      <c r="K11" s="9" t="str">
        <f>$L$18</f>
        <v>cc</v>
      </c>
      <c r="L11" s="50" t="str">
        <f>IF($AJ$9+$AJ$10&gt;0,$AJ$10,"")</f>
        <v/>
      </c>
      <c r="M11" s="51" t="s">
        <v>9</v>
      </c>
      <c r="N11" s="52" t="str">
        <f>IF($AJ$9+$AJ$10&gt;0,$AJ$9,"")</f>
        <v/>
      </c>
      <c r="O11" s="56" t="str">
        <f>IF($AJ$12+$AJ$13&gt;0,$AJ$13,"")</f>
        <v/>
      </c>
      <c r="P11" s="51" t="s">
        <v>9</v>
      </c>
      <c r="Q11" s="52" t="str">
        <f>IF($AJ$12+$AJ$13&gt;0,$AJ$12,"")</f>
        <v/>
      </c>
      <c r="R11" s="84"/>
      <c r="S11" s="85"/>
      <c r="T11" s="85"/>
      <c r="U11" s="59">
        <f>AG10+AH10+AI10+AG13+AH13+AI13</f>
        <v>0</v>
      </c>
      <c r="V11" s="60" t="s">
        <v>9</v>
      </c>
      <c r="W11" s="61">
        <f>AG9+AH9+AI9+AG12+AH12+AI12</f>
        <v>0</v>
      </c>
      <c r="X11" s="62">
        <f>SUM($L$11,$O$11)</f>
        <v>0</v>
      </c>
      <c r="Y11" s="86" t="s">
        <v>9</v>
      </c>
      <c r="Z11" s="64">
        <f>SUM(N11,Q11)</f>
        <v>0</v>
      </c>
      <c r="AA11" s="65">
        <f>IF($L$11&gt;$N$11,1,0)+IF($O$11&gt;$Q$11,1,0)</f>
        <v>0</v>
      </c>
      <c r="AB11" s="66" t="s">
        <v>9</v>
      </c>
      <c r="AC11" s="92">
        <f>IF($N$11&gt;$L$11,1,0)+IF($Q$11&gt;$O$11,1,0)</f>
        <v>0</v>
      </c>
      <c r="AD11" s="89">
        <f>IF(B11="","",RANK(B11,$B$9:$B$11,1))</f>
        <v>3</v>
      </c>
      <c r="AE11" s="312"/>
      <c r="AF11" s="312"/>
      <c r="AG11" s="418"/>
      <c r="AH11" s="418"/>
      <c r="AI11" s="418"/>
      <c r="AJ11" s="317"/>
      <c r="AK11" s="313"/>
    </row>
    <row r="12" spans="1:37" s="3" customFormat="1" ht="34.9" customHeight="1" x14ac:dyDescent="0.2">
      <c r="A12" s="302"/>
      <c r="B12" s="2"/>
      <c r="C12" s="2"/>
      <c r="D12" s="2"/>
      <c r="E12" s="2"/>
      <c r="F12" s="2"/>
      <c r="G12" s="2"/>
      <c r="H12" s="2"/>
      <c r="I12" s="2"/>
      <c r="J12" s="2"/>
      <c r="K12" s="301"/>
      <c r="L12" s="320"/>
      <c r="M12" s="320"/>
      <c r="N12" s="307"/>
      <c r="O12" s="307"/>
      <c r="P12" s="303"/>
      <c r="Q12" s="303"/>
      <c r="R12" s="303"/>
      <c r="S12" s="303"/>
      <c r="T12" s="303"/>
      <c r="U12" s="303"/>
      <c r="V12" s="303"/>
      <c r="W12" s="306"/>
      <c r="X12" s="306"/>
      <c r="Y12" s="306"/>
      <c r="Z12" s="306"/>
      <c r="AA12" s="305"/>
      <c r="AB12" s="305"/>
      <c r="AC12" s="305"/>
      <c r="AD12" s="305"/>
      <c r="AE12" s="312"/>
      <c r="AF12" s="27" t="str">
        <f>$K$10</f>
        <v>bb</v>
      </c>
      <c r="AG12" s="416"/>
      <c r="AH12" s="416"/>
      <c r="AI12" s="416"/>
      <c r="AJ12" s="5">
        <f>IF(AG12&gt;AG13,1,0)+IF(AH12&gt;AH13,1,0)+IF(AI12&gt;AI13,1,0)</f>
        <v>0</v>
      </c>
      <c r="AK12" s="313"/>
    </row>
    <row r="13" spans="1:37" s="3" customFormat="1" ht="34.9" customHeight="1" thickBot="1" x14ac:dyDescent="0.35">
      <c r="A13" s="302"/>
      <c r="B13" s="2"/>
      <c r="C13" s="2"/>
      <c r="D13" s="2"/>
      <c r="E13" s="2"/>
      <c r="F13" s="2"/>
      <c r="G13" s="2"/>
      <c r="H13" s="2"/>
      <c r="I13" s="2"/>
      <c r="J13" s="2"/>
      <c r="K13" s="107"/>
      <c r="L13" s="520" t="s">
        <v>77</v>
      </c>
      <c r="M13" s="521"/>
      <c r="N13" s="521"/>
      <c r="O13" s="521"/>
      <c r="P13" s="521"/>
      <c r="Q13" s="521"/>
      <c r="R13" s="521"/>
      <c r="S13" s="303"/>
      <c r="T13" s="303"/>
      <c r="U13" s="335"/>
      <c r="V13" s="334"/>
      <c r="W13" s="487" t="s">
        <v>10</v>
      </c>
      <c r="X13" s="488"/>
      <c r="Y13" s="488"/>
      <c r="Z13" s="488"/>
      <c r="AA13" s="488"/>
      <c r="AB13" s="488"/>
      <c r="AC13" s="488"/>
      <c r="AD13" s="305"/>
      <c r="AE13" s="305"/>
      <c r="AF13" s="6" t="str">
        <f>$K$11</f>
        <v>cc</v>
      </c>
      <c r="AG13" s="417"/>
      <c r="AH13" s="417"/>
      <c r="AI13" s="417"/>
      <c r="AJ13" s="7">
        <f>IF(AG13&gt;AG12,1,0)+IF(AH13&gt;AH12,1,0)+IF(AI13&gt;AI12,1,0)</f>
        <v>0</v>
      </c>
      <c r="AK13" s="313"/>
    </row>
    <row r="14" spans="1:37" s="3" customFormat="1" ht="34.9" customHeight="1" thickTop="1" thickBot="1" x14ac:dyDescent="0.25">
      <c r="A14" s="302"/>
      <c r="B14" s="2"/>
      <c r="C14" s="2"/>
      <c r="D14" s="2"/>
      <c r="E14" s="2"/>
      <c r="F14" s="2"/>
      <c r="G14" s="2"/>
      <c r="H14" s="2"/>
      <c r="I14" s="2"/>
      <c r="J14" s="2"/>
      <c r="K14" s="324" t="s">
        <v>11</v>
      </c>
      <c r="L14" s="515" t="s">
        <v>19</v>
      </c>
      <c r="M14" s="516"/>
      <c r="N14" s="516"/>
      <c r="O14" s="516"/>
      <c r="P14" s="516"/>
      <c r="Q14" s="516"/>
      <c r="R14" s="517"/>
      <c r="S14" s="303"/>
      <c r="T14" s="303"/>
      <c r="U14" s="315"/>
      <c r="V14" s="469"/>
      <c r="W14" s="489" t="str">
        <f>$J$9</f>
        <v>aa</v>
      </c>
      <c r="X14" s="490"/>
      <c r="Y14" s="490"/>
      <c r="Z14" s="490"/>
      <c r="AA14" s="490"/>
      <c r="AB14" s="490"/>
      <c r="AC14" s="491"/>
      <c r="AD14" s="305"/>
      <c r="AE14" s="312"/>
      <c r="AF14" s="315"/>
      <c r="AG14" s="302"/>
      <c r="AH14" s="302"/>
      <c r="AI14" s="302"/>
      <c r="AJ14" s="302"/>
      <c r="AK14" s="313"/>
    </row>
    <row r="15" spans="1:37" s="3" customFormat="1" ht="34.9" customHeight="1" thickTop="1" thickBot="1" x14ac:dyDescent="0.35">
      <c r="A15" s="302"/>
      <c r="B15" s="2"/>
      <c r="C15" s="2"/>
      <c r="D15" s="2"/>
      <c r="E15" s="2"/>
      <c r="F15" s="2"/>
      <c r="G15" s="2"/>
      <c r="H15" s="2"/>
      <c r="I15" s="2"/>
      <c r="J15" s="2"/>
      <c r="K15" s="324"/>
      <c r="L15" s="414"/>
      <c r="M15" s="414"/>
      <c r="N15" s="414"/>
      <c r="O15" s="414"/>
      <c r="P15" s="415"/>
      <c r="Q15" s="415"/>
      <c r="R15" s="415"/>
      <c r="S15" s="303"/>
      <c r="T15" s="303"/>
      <c r="U15" s="335"/>
      <c r="V15" s="334"/>
      <c r="W15" s="494" t="s">
        <v>12</v>
      </c>
      <c r="X15" s="495"/>
      <c r="Y15" s="495"/>
      <c r="Z15" s="495"/>
      <c r="AA15" s="495"/>
      <c r="AB15" s="495"/>
      <c r="AC15" s="495"/>
      <c r="AD15" s="305"/>
      <c r="AE15" s="305"/>
      <c r="AF15" s="302"/>
      <c r="AG15" s="302"/>
      <c r="AH15" s="302"/>
      <c r="AI15" s="302"/>
      <c r="AJ15" s="302"/>
      <c r="AK15" s="313"/>
    </row>
    <row r="16" spans="1:37" s="3" customFormat="1" ht="34.9" customHeight="1" thickTop="1" thickBot="1" x14ac:dyDescent="0.25">
      <c r="A16" s="302"/>
      <c r="B16" s="2"/>
      <c r="C16" s="2"/>
      <c r="D16" s="2"/>
      <c r="E16" s="2"/>
      <c r="F16" s="2"/>
      <c r="G16" s="2"/>
      <c r="H16" s="2"/>
      <c r="I16" s="2"/>
      <c r="J16" s="2"/>
      <c r="K16" s="324" t="s">
        <v>13</v>
      </c>
      <c r="L16" s="515" t="s">
        <v>20</v>
      </c>
      <c r="M16" s="516"/>
      <c r="N16" s="516"/>
      <c r="O16" s="516"/>
      <c r="P16" s="516"/>
      <c r="Q16" s="516"/>
      <c r="R16" s="517"/>
      <c r="S16" s="303"/>
      <c r="T16" s="303"/>
      <c r="U16" s="315"/>
      <c r="V16" s="469"/>
      <c r="W16" s="489" t="str">
        <f>$J$10</f>
        <v>bb</v>
      </c>
      <c r="X16" s="490"/>
      <c r="Y16" s="490"/>
      <c r="Z16" s="490"/>
      <c r="AA16" s="490"/>
      <c r="AB16" s="490"/>
      <c r="AC16" s="491"/>
      <c r="AD16" s="305"/>
      <c r="AE16" s="312"/>
      <c r="AF16" s="302"/>
      <c r="AG16" s="302"/>
      <c r="AH16" s="302"/>
      <c r="AI16" s="302"/>
      <c r="AJ16" s="302"/>
      <c r="AK16" s="313"/>
    </row>
    <row r="17" spans="1:37" s="3" customFormat="1" ht="34.9" customHeight="1" thickTop="1" thickBot="1" x14ac:dyDescent="0.35">
      <c r="A17" s="302"/>
      <c r="B17" s="2"/>
      <c r="C17" s="2"/>
      <c r="D17" s="2"/>
      <c r="E17" s="2"/>
      <c r="F17" s="2"/>
      <c r="G17" s="2"/>
      <c r="H17" s="2"/>
      <c r="I17" s="2"/>
      <c r="J17" s="2"/>
      <c r="K17" s="324"/>
      <c r="L17" s="307"/>
      <c r="M17" s="307"/>
      <c r="N17" s="307"/>
      <c r="O17" s="307"/>
      <c r="P17" s="415"/>
      <c r="Q17" s="415"/>
      <c r="R17" s="415"/>
      <c r="S17" s="303"/>
      <c r="T17" s="303"/>
      <c r="U17" s="335"/>
      <c r="V17" s="334"/>
      <c r="W17" s="494" t="s">
        <v>14</v>
      </c>
      <c r="X17" s="495"/>
      <c r="Y17" s="495"/>
      <c r="Z17" s="495"/>
      <c r="AA17" s="495"/>
      <c r="AB17" s="495"/>
      <c r="AC17" s="495"/>
      <c r="AD17" s="305"/>
      <c r="AE17" s="305"/>
      <c r="AF17" s="302"/>
      <c r="AG17" s="302"/>
      <c r="AH17" s="302"/>
      <c r="AI17" s="302"/>
      <c r="AJ17" s="302"/>
      <c r="AK17" s="313"/>
    </row>
    <row r="18" spans="1:37" s="3" customFormat="1" ht="34.9" customHeight="1" thickTop="1" thickBot="1" x14ac:dyDescent="0.25">
      <c r="A18" s="302"/>
      <c r="B18" s="2"/>
      <c r="C18" s="2"/>
      <c r="D18" s="2"/>
      <c r="E18" s="2"/>
      <c r="F18" s="2"/>
      <c r="G18" s="2"/>
      <c r="H18" s="2"/>
      <c r="I18" s="2"/>
      <c r="J18" s="2"/>
      <c r="K18" s="324" t="s">
        <v>15</v>
      </c>
      <c r="L18" s="515" t="s">
        <v>21</v>
      </c>
      <c r="M18" s="516"/>
      <c r="N18" s="516"/>
      <c r="O18" s="516"/>
      <c r="P18" s="516"/>
      <c r="Q18" s="516"/>
      <c r="R18" s="517"/>
      <c r="S18" s="307"/>
      <c r="T18" s="307"/>
      <c r="U18" s="315"/>
      <c r="V18" s="469"/>
      <c r="W18" s="489" t="str">
        <f>$J$11</f>
        <v>cc</v>
      </c>
      <c r="X18" s="490"/>
      <c r="Y18" s="490"/>
      <c r="Z18" s="490"/>
      <c r="AA18" s="490"/>
      <c r="AB18" s="490"/>
      <c r="AC18" s="491"/>
      <c r="AD18" s="303"/>
      <c r="AE18" s="312"/>
      <c r="AF18" s="302"/>
      <c r="AG18" s="302"/>
      <c r="AH18" s="302"/>
      <c r="AI18" s="302"/>
      <c r="AJ18" s="302"/>
      <c r="AK18" s="313"/>
    </row>
    <row r="19" spans="1:37" s="3" customFormat="1" ht="34.9" customHeight="1" thickTop="1" x14ac:dyDescent="0.3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24"/>
      <c r="L19" s="107"/>
      <c r="M19" s="107"/>
      <c r="N19" s="107"/>
      <c r="O19" s="107"/>
      <c r="P19" s="303"/>
      <c r="Q19" s="303"/>
      <c r="R19" s="301"/>
      <c r="S19" s="307"/>
      <c r="T19" s="307"/>
      <c r="U19" s="335"/>
      <c r="V19" s="335"/>
      <c r="W19" s="335"/>
      <c r="X19" s="335"/>
      <c r="Y19" s="335"/>
      <c r="Z19" s="335"/>
      <c r="AA19" s="335"/>
      <c r="AB19" s="335"/>
      <c r="AC19" s="303"/>
      <c r="AD19" s="303"/>
      <c r="AE19" s="303"/>
      <c r="AF19" s="303"/>
      <c r="AG19" s="303"/>
      <c r="AH19" s="303"/>
      <c r="AI19" s="303"/>
      <c r="AJ19" s="303"/>
      <c r="AK19" s="313"/>
    </row>
    <row r="20" spans="1:37" ht="34.9" customHeight="1" thickBot="1" x14ac:dyDescent="0.25">
      <c r="A20" s="319"/>
      <c r="B20" s="316"/>
      <c r="C20" s="316"/>
      <c r="D20" s="316"/>
      <c r="E20" s="316"/>
      <c r="F20" s="316"/>
      <c r="G20" s="316"/>
      <c r="H20" s="316"/>
      <c r="I20" s="316"/>
      <c r="J20" s="316"/>
      <c r="K20" s="496" t="s">
        <v>98</v>
      </c>
      <c r="L20" s="496"/>
      <c r="M20" s="496"/>
      <c r="N20" s="496"/>
      <c r="O20" s="496"/>
      <c r="P20" s="316"/>
      <c r="Q20" s="316"/>
      <c r="R20" s="497"/>
      <c r="S20" s="497"/>
      <c r="T20" s="497"/>
      <c r="U20" s="319"/>
      <c r="V20" s="330"/>
      <c r="W20" s="498"/>
      <c r="X20" s="499"/>
      <c r="Y20" s="499"/>
      <c r="Z20" s="499"/>
      <c r="AA20" s="499"/>
      <c r="AB20" s="468"/>
      <c r="AC20" s="468"/>
      <c r="AD20" s="468"/>
      <c r="AE20" s="492"/>
      <c r="AF20" s="493"/>
      <c r="AG20" s="493"/>
      <c r="AH20" s="493"/>
      <c r="AI20" s="493"/>
      <c r="AJ20" s="493"/>
      <c r="AK20" s="467"/>
    </row>
  </sheetData>
  <customSheetViews>
    <customSheetView guid="{7BF54B68-3C5D-4234-B158-ABDC759C8A89}" showGridLines="0" fitToPage="1" hiddenColumns="1" topLeftCell="A16">
      <selection activeCell="K20" sqref="K20:O20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70" orientation="landscape" horizontalDpi="300" verticalDpi="300" r:id="rId1"/>
      <headerFooter alignWithMargins="0"/>
    </customSheetView>
  </customSheetViews>
  <mergeCells count="25">
    <mergeCell ref="K20:O20"/>
    <mergeCell ref="R20:T20"/>
    <mergeCell ref="W20:AA20"/>
    <mergeCell ref="L6:N8"/>
    <mergeCell ref="L2:AF2"/>
    <mergeCell ref="O6:Q8"/>
    <mergeCell ref="X8:Z8"/>
    <mergeCell ref="AA8:AC8"/>
    <mergeCell ref="R6:T8"/>
    <mergeCell ref="L14:R14"/>
    <mergeCell ref="U8:W8"/>
    <mergeCell ref="L16:R16"/>
    <mergeCell ref="L18:R18"/>
    <mergeCell ref="L13:R13"/>
    <mergeCell ref="AJ4:AJ5"/>
    <mergeCell ref="AI4:AI5"/>
    <mergeCell ref="W13:AC13"/>
    <mergeCell ref="W14:AC14"/>
    <mergeCell ref="AE20:AJ20"/>
    <mergeCell ref="AG4:AG5"/>
    <mergeCell ref="AH4:AH5"/>
    <mergeCell ref="W18:AC18"/>
    <mergeCell ref="W15:AC15"/>
    <mergeCell ref="W17:AC17"/>
    <mergeCell ref="W16:AC16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0" orientation="landscape" horizontalDpi="300" verticalDpi="300" r:id="rId2"/>
  <headerFooter alignWithMargins="0"/>
  <ignoredErrors>
    <ignoredError sqref="W10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3"/>
  <sheetViews>
    <sheetView showGridLines="0" workbookViewId="0">
      <selection activeCell="Z10" sqref="Z10"/>
    </sheetView>
  </sheetViews>
  <sheetFormatPr baseColWidth="10" defaultRowHeight="12.75" x14ac:dyDescent="0.2"/>
  <cols>
    <col min="1" max="1" width="5.7109375" style="299" customWidth="1"/>
    <col min="2" max="2" width="14.7109375" hidden="1" customWidth="1"/>
    <col min="3" max="3" width="6.7109375" hidden="1" customWidth="1"/>
    <col min="4" max="4" width="22.7109375" hidden="1" customWidth="1"/>
    <col min="5" max="7" width="6.7109375" hidden="1" customWidth="1"/>
    <col min="8" max="8" width="14.7109375" hidden="1" customWidth="1"/>
    <col min="9" max="9" width="6.7109375" hidden="1" customWidth="1"/>
    <col min="10" max="10" width="22.7109375" hidden="1" customWidth="1"/>
    <col min="11" max="11" width="22.7109375" customWidth="1"/>
    <col min="12" max="12" width="4.7109375" customWidth="1"/>
    <col min="13" max="13" width="1.7109375" customWidth="1"/>
    <col min="14" max="15" width="4.7109375" customWidth="1"/>
    <col min="16" max="16" width="1.7109375" customWidth="1"/>
    <col min="17" max="18" width="4.7109375" customWidth="1"/>
    <col min="19" max="19" width="1.7109375" customWidth="1"/>
    <col min="20" max="21" width="4.7109375" customWidth="1"/>
    <col min="22" max="22" width="1.7109375" customWidth="1"/>
    <col min="23" max="23" width="4.7109375" customWidth="1"/>
    <col min="24" max="24" width="6.7109375" customWidth="1"/>
    <col min="25" max="25" width="1.7109375" customWidth="1"/>
    <col min="26" max="26" width="6.7109375" customWidth="1"/>
    <col min="27" max="27" width="5.7109375" customWidth="1"/>
    <col min="28" max="28" width="1.7109375" customWidth="1"/>
    <col min="29" max="30" width="5.7109375" customWidth="1"/>
    <col min="31" max="31" width="1.7109375" customWidth="1"/>
    <col min="32" max="32" width="5.7109375" customWidth="1"/>
    <col min="33" max="33" width="7.7109375" customWidth="1"/>
    <col min="34" max="34" width="10.85546875" customWidth="1"/>
    <col min="35" max="35" width="27.28515625" customWidth="1"/>
    <col min="36" max="39" width="4.7109375" customWidth="1"/>
    <col min="40" max="40" width="5.7109375" style="299" customWidth="1"/>
  </cols>
  <sheetData>
    <row r="1" spans="1:40" ht="15" customHeight="1" x14ac:dyDescent="0.2"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8"/>
    </row>
    <row r="2" spans="1:40" ht="33.75" x14ac:dyDescent="0.2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506" t="s">
        <v>0</v>
      </c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8"/>
      <c r="AJ2" s="309"/>
      <c r="AK2" s="309"/>
      <c r="AL2" s="309"/>
      <c r="AM2" s="299"/>
      <c r="AN2" s="310"/>
    </row>
    <row r="3" spans="1:40" ht="19.899999999999999" customHeight="1" x14ac:dyDescent="0.2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303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310"/>
    </row>
    <row r="4" spans="1:40" ht="34.9" customHeight="1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306"/>
      <c r="M4" s="306"/>
      <c r="N4" s="306"/>
      <c r="O4" s="306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485" t="s">
        <v>1</v>
      </c>
      <c r="AK4" s="485" t="s">
        <v>2</v>
      </c>
      <c r="AL4" s="485" t="s">
        <v>3</v>
      </c>
      <c r="AM4" s="485" t="s">
        <v>4</v>
      </c>
      <c r="AN4" s="310"/>
    </row>
    <row r="5" spans="1:40" ht="34.9" customHeight="1" x14ac:dyDescent="0.2">
      <c r="B5" s="107"/>
      <c r="C5" s="107"/>
      <c r="D5" s="107"/>
      <c r="E5" s="107"/>
      <c r="F5" s="107"/>
      <c r="G5" s="107"/>
      <c r="H5" s="107"/>
      <c r="I5" s="107"/>
      <c r="J5" s="107"/>
      <c r="K5" s="301"/>
      <c r="L5" s="307"/>
      <c r="M5" s="307"/>
      <c r="N5" s="307"/>
      <c r="O5" s="3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486"/>
      <c r="AK5" s="486"/>
      <c r="AL5" s="486"/>
      <c r="AM5" s="486"/>
      <c r="AN5" s="310"/>
    </row>
    <row r="6" spans="1:40" s="3" customFormat="1" ht="34.9" customHeight="1" x14ac:dyDescent="0.2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1"/>
      <c r="L6" s="500" t="str">
        <f>$L$15</f>
        <v>aa</v>
      </c>
      <c r="M6" s="501"/>
      <c r="N6" s="502"/>
      <c r="O6" s="500" t="str">
        <f>$L$17</f>
        <v>bb</v>
      </c>
      <c r="P6" s="501"/>
      <c r="Q6" s="502"/>
      <c r="R6" s="500" t="str">
        <f>$L$19</f>
        <v>cc</v>
      </c>
      <c r="S6" s="501"/>
      <c r="T6" s="502"/>
      <c r="U6" s="500" t="str">
        <f>$L$21</f>
        <v>dd</v>
      </c>
      <c r="V6" s="501"/>
      <c r="W6" s="502"/>
      <c r="X6" s="303"/>
      <c r="Y6" s="303"/>
      <c r="Z6" s="306"/>
      <c r="AA6" s="306"/>
      <c r="AB6" s="306"/>
      <c r="AC6" s="107"/>
      <c r="AD6" s="107"/>
      <c r="AE6" s="107"/>
      <c r="AF6" s="107"/>
      <c r="AG6" s="107"/>
      <c r="AH6" s="312"/>
      <c r="AI6" s="4" t="str">
        <f>$L$15</f>
        <v>aa</v>
      </c>
      <c r="AJ6" s="416"/>
      <c r="AK6" s="416"/>
      <c r="AL6" s="416"/>
      <c r="AM6" s="5">
        <f>IF(AJ6&gt;AJ7,1,0)+IF(AK6&gt;AK7,1,0)+IF(AL6&gt;AL7,1,0)</f>
        <v>0</v>
      </c>
      <c r="AN6" s="313"/>
    </row>
    <row r="7" spans="1:40" s="3" customFormat="1" ht="34.9" customHeight="1" thickBot="1" x14ac:dyDescent="0.25">
      <c r="A7" s="302"/>
      <c r="B7" s="303"/>
      <c r="C7" s="303"/>
      <c r="D7" s="303"/>
      <c r="E7" s="303"/>
      <c r="F7" s="303"/>
      <c r="G7" s="303"/>
      <c r="H7" s="303"/>
      <c r="I7" s="303"/>
      <c r="J7" s="303"/>
      <c r="K7" s="107"/>
      <c r="L7" s="503"/>
      <c r="M7" s="504"/>
      <c r="N7" s="505"/>
      <c r="O7" s="503"/>
      <c r="P7" s="504"/>
      <c r="Q7" s="505"/>
      <c r="R7" s="503"/>
      <c r="S7" s="504"/>
      <c r="T7" s="505"/>
      <c r="U7" s="503"/>
      <c r="V7" s="504"/>
      <c r="W7" s="505"/>
      <c r="X7" s="303"/>
      <c r="Y7" s="303"/>
      <c r="Z7" s="306"/>
      <c r="AA7" s="306"/>
      <c r="AB7" s="306"/>
      <c r="AC7" s="306"/>
      <c r="AD7" s="303"/>
      <c r="AE7" s="303"/>
      <c r="AF7" s="303"/>
      <c r="AG7" s="303"/>
      <c r="AH7" s="312"/>
      <c r="AI7" s="6" t="str">
        <f>$L$17</f>
        <v>bb</v>
      </c>
      <c r="AJ7" s="417"/>
      <c r="AK7" s="417"/>
      <c r="AL7" s="417"/>
      <c r="AM7" s="7">
        <f>IF(AJ7&gt;AJ6,1,0)+IF(AK7&gt;AK6,1,0)+IF(AL7&gt;AL6,1,0)</f>
        <v>0</v>
      </c>
      <c r="AN7" s="313"/>
    </row>
    <row r="8" spans="1:40" s="3" customFormat="1" ht="34.9" customHeight="1" thickBot="1" x14ac:dyDescent="0.25">
      <c r="A8" s="302"/>
      <c r="B8" s="304" t="s">
        <v>5</v>
      </c>
      <c r="C8" s="304"/>
      <c r="D8" s="304"/>
      <c r="E8" s="304"/>
      <c r="F8" s="304"/>
      <c r="G8" s="304"/>
      <c r="H8" s="304"/>
      <c r="I8" s="304"/>
      <c r="J8" s="305"/>
      <c r="K8" s="107"/>
      <c r="L8" s="503"/>
      <c r="M8" s="504"/>
      <c r="N8" s="505"/>
      <c r="O8" s="503"/>
      <c r="P8" s="504"/>
      <c r="Q8" s="505"/>
      <c r="R8" s="503"/>
      <c r="S8" s="504"/>
      <c r="T8" s="505"/>
      <c r="U8" s="503"/>
      <c r="V8" s="504"/>
      <c r="W8" s="505"/>
      <c r="X8" s="518" t="s">
        <v>6</v>
      </c>
      <c r="Y8" s="519"/>
      <c r="Z8" s="519"/>
      <c r="AA8" s="509" t="s">
        <v>4</v>
      </c>
      <c r="AB8" s="510"/>
      <c r="AC8" s="511"/>
      <c r="AD8" s="512" t="s">
        <v>7</v>
      </c>
      <c r="AE8" s="513"/>
      <c r="AF8" s="514"/>
      <c r="AG8" s="8" t="s">
        <v>8</v>
      </c>
      <c r="AH8" s="107"/>
      <c r="AI8" s="107"/>
      <c r="AJ8" s="414"/>
      <c r="AK8" s="414"/>
      <c r="AL8" s="414"/>
      <c r="AM8" s="107"/>
      <c r="AN8" s="313"/>
    </row>
    <row r="9" spans="1:40" s="3" customFormat="1" ht="34.9" customHeight="1" thickTop="1" x14ac:dyDescent="0.2">
      <c r="A9" s="302"/>
      <c r="B9" s="68">
        <f>IF(K9="","-",RANK(G9,$G$9:$G$12,0)+RANK(F9,$F$9:$F$12,0)%+RANK(E9,$E$9:$E$12,0)%%+ROW()%%%)</f>
        <v>1.0101089999999999</v>
      </c>
      <c r="C9" s="69">
        <f>IF(B9="","",RANK(B9,$B$9:$B$12,1))</f>
        <v>1</v>
      </c>
      <c r="D9" s="70" t="str">
        <f>$L$15</f>
        <v>aa</v>
      </c>
      <c r="E9" s="71">
        <f>SUM(X9-Z9)</f>
        <v>0</v>
      </c>
      <c r="F9" s="71">
        <f>SUM(AA9-AC9)</f>
        <v>0</v>
      </c>
      <c r="G9" s="72">
        <f>SUM(AD9-AF9)</f>
        <v>0</v>
      </c>
      <c r="H9" s="73">
        <f>SMALL($B$9:$B$12,1)</f>
        <v>1.0101089999999999</v>
      </c>
      <c r="I9" s="69">
        <f>IF(H9="","",RANK(H9,$H$9:$H$12,1))</f>
        <v>1</v>
      </c>
      <c r="J9" s="82" t="str">
        <f>INDEX($D$9:$D$12,MATCH(H9,$B$9:$B$12,0),1)</f>
        <v>aa</v>
      </c>
      <c r="K9" s="9" t="str">
        <f>$L$15</f>
        <v>aa</v>
      </c>
      <c r="L9" s="10"/>
      <c r="M9" s="11"/>
      <c r="N9" s="12"/>
      <c r="O9" s="13" t="str">
        <f>IF($AM$6+$AM$7&gt;0,$AM$6,"")</f>
        <v/>
      </c>
      <c r="P9" s="14" t="s">
        <v>9</v>
      </c>
      <c r="Q9" s="15" t="str">
        <f>IF($AM$6+$AM$7&gt;0,$AM$7,"")</f>
        <v/>
      </c>
      <c r="R9" s="13" t="str">
        <f>IF($AM$12+$AM$13&gt;0,$AM$12,"")</f>
        <v/>
      </c>
      <c r="S9" s="14" t="s">
        <v>9</v>
      </c>
      <c r="T9" s="16" t="str">
        <f>IF($AM$12+$AM$13&gt;0,$AM$13,"")</f>
        <v/>
      </c>
      <c r="U9" s="13" t="str">
        <f>IF($AM$18+$AM$19&gt;0,$AM$18,"")</f>
        <v/>
      </c>
      <c r="V9" s="14" t="s">
        <v>9</v>
      </c>
      <c r="W9" s="17" t="str">
        <f>IF($AM$18+$AM$19&gt;0,$AM$19,"")</f>
        <v/>
      </c>
      <c r="X9" s="18">
        <f>AJ6+AK6+AL6+AJ12+AK12+AL12+AJ18+AK18+AL18</f>
        <v>0</v>
      </c>
      <c r="Y9" s="19" t="s">
        <v>9</v>
      </c>
      <c r="Z9" s="20">
        <f>AJ7+AK7+AL7+AJ13+AK13+AL13+AJ19+AK19+AL19</f>
        <v>0</v>
      </c>
      <c r="AA9" s="21">
        <f>SUM($O$9,$R$9,$U$9)</f>
        <v>0</v>
      </c>
      <c r="AB9" s="22" t="s">
        <v>9</v>
      </c>
      <c r="AC9" s="23">
        <f>SUM($Q$9,$T$9,$W$9)</f>
        <v>0</v>
      </c>
      <c r="AD9" s="24">
        <f>IF($O$9&gt;$Q$9,1,0)+IF($R$9&gt;$T$9,1,0)+IF($U$9&gt;$W$9,1,0)</f>
        <v>0</v>
      </c>
      <c r="AE9" s="25" t="s">
        <v>9</v>
      </c>
      <c r="AF9" s="26">
        <f>IF($Q$9&gt;$O$9,1,0)+IF($T$9&gt;$R$9,1,0)+IF($W$9&gt;$U$9,1,0)</f>
        <v>0</v>
      </c>
      <c r="AG9" s="79">
        <f>IF($B$9="","",RANK($B$9,$B$9:$B$12,1))</f>
        <v>1</v>
      </c>
      <c r="AH9" s="312"/>
      <c r="AI9" s="27" t="str">
        <f>$L$19</f>
        <v>cc</v>
      </c>
      <c r="AJ9" s="416"/>
      <c r="AK9" s="416"/>
      <c r="AL9" s="416"/>
      <c r="AM9" s="5">
        <f>IF(AJ9&gt;AJ10,1,0)+IF(AK9&gt;AK10,1,0)+IF(AL9&gt;AL10,1,0)</f>
        <v>0</v>
      </c>
      <c r="AN9" s="313"/>
    </row>
    <row r="10" spans="1:40" s="3" customFormat="1" ht="34.9" customHeight="1" thickBot="1" x14ac:dyDescent="0.25">
      <c r="A10" s="302"/>
      <c r="B10" s="68">
        <f>IF(K10="","-",RANK(G10,$G$9:$G$12,0)+RANK(F10,$F$9:$F$12,0)%+RANK(E10,$E$9:$E$12,0)%%+ROW()%%%)</f>
        <v>1.0101100000000001</v>
      </c>
      <c r="C10" s="69">
        <f>IF(B10="","",RANK(B10,$B$9:$B$12,1))</f>
        <v>2</v>
      </c>
      <c r="D10" s="70" t="str">
        <f>$L$17</f>
        <v>bb</v>
      </c>
      <c r="E10" s="71">
        <f>SUM(X10-Z10)</f>
        <v>0</v>
      </c>
      <c r="F10" s="71">
        <f>SUM(AA10-AC10)</f>
        <v>0</v>
      </c>
      <c r="G10" s="72">
        <f>SUM(AD10-AF10)</f>
        <v>0</v>
      </c>
      <c r="H10" s="73">
        <f>SMALL($B$9:$B$12,2)</f>
        <v>1.0101100000000001</v>
      </c>
      <c r="I10" s="69">
        <f>IF(H10="","",RANK(H10,$H$9:$H$12,1))</f>
        <v>2</v>
      </c>
      <c r="J10" s="82" t="str">
        <f>INDEX($D$9:$D$12,MATCH(H10,$B$9:$B$12,0),1)</f>
        <v>bb</v>
      </c>
      <c r="K10" s="9" t="str">
        <f>$L$17</f>
        <v>bb</v>
      </c>
      <c r="L10" s="28" t="str">
        <f>IF($AM$6+$AM$7&gt;0,$AM$7,"")</f>
        <v/>
      </c>
      <c r="M10" s="29" t="s">
        <v>9</v>
      </c>
      <c r="N10" s="30" t="str">
        <f>IF($AM$6+$AM$7&gt;0,$AM$6,"")</f>
        <v/>
      </c>
      <c r="O10" s="31"/>
      <c r="P10" s="31"/>
      <c r="Q10" s="31"/>
      <c r="R10" s="32" t="str">
        <f>IF($AM$21+$AM$22&gt;0,$AM$21,"")</f>
        <v/>
      </c>
      <c r="S10" s="29" t="s">
        <v>9</v>
      </c>
      <c r="T10" s="30" t="str">
        <f>IF($AM$21+$AM$22&gt;0,$AM$22,"")</f>
        <v/>
      </c>
      <c r="U10" s="32" t="str">
        <f>IF($AM$15+$AM$16&gt;0,$AM$15,"")</f>
        <v/>
      </c>
      <c r="V10" s="29" t="s">
        <v>9</v>
      </c>
      <c r="W10" s="33" t="str">
        <f>IF($AM$15+$AM$16&gt;0,$AM$16,"")</f>
        <v/>
      </c>
      <c r="X10" s="34">
        <f>AJ7+AK7+AL7+AJ15+AK15+AL15+AJ21+AK21+AL21</f>
        <v>0</v>
      </c>
      <c r="Y10" s="35" t="s">
        <v>9</v>
      </c>
      <c r="Z10" s="36">
        <f>AJ6+AK6+AL6+AJ16+AK16+AL16+AJ22+AK22+AL22</f>
        <v>0</v>
      </c>
      <c r="AA10" s="37">
        <f>SUM($L$10,$R$10,$U$10)</f>
        <v>0</v>
      </c>
      <c r="AB10" s="38" t="s">
        <v>9</v>
      </c>
      <c r="AC10" s="39">
        <f>SUM($N$10,$T$10,$W$10)</f>
        <v>0</v>
      </c>
      <c r="AD10" s="40">
        <f>IF($L$10&gt;$N$10,1,0)+IF($R$10&gt;$T$10,1,0)+IF($U$10&gt;$W$10,1,0)</f>
        <v>0</v>
      </c>
      <c r="AE10" s="41" t="s">
        <v>9</v>
      </c>
      <c r="AF10" s="42">
        <f>IF($N$10&gt;$L$10,1,0)+IF($T$10&gt;$R$10,1,0)+IF($W$10&gt;$U$10,1,0)</f>
        <v>0</v>
      </c>
      <c r="AG10" s="80">
        <f>IF($B$10="","",RANK($B$10,$B$9:$B$12,1))</f>
        <v>2</v>
      </c>
      <c r="AH10" s="303"/>
      <c r="AI10" s="6" t="str">
        <f>$L$21</f>
        <v>dd</v>
      </c>
      <c r="AJ10" s="417"/>
      <c r="AK10" s="417"/>
      <c r="AL10" s="417"/>
      <c r="AM10" s="7">
        <f>IF(AJ10&gt;AJ9,1,0)+IF(AK10&gt;AK9,1,0)+IF(AL10&gt;AL9,1,0)</f>
        <v>0</v>
      </c>
      <c r="AN10" s="313"/>
    </row>
    <row r="11" spans="1:40" s="3" customFormat="1" ht="34.9" customHeight="1" x14ac:dyDescent="0.2">
      <c r="A11" s="302"/>
      <c r="B11" s="68">
        <f>IF(K11="","-",RANK(G11,$G$9:$G$12,0)+RANK(F11,$F$9:$F$12,0)%+RANK(E11,$E$9:$E$12,0)%%+ROW()%%%)</f>
        <v>1.010111</v>
      </c>
      <c r="C11" s="69">
        <f>IF(B11="","",RANK(B11,$B$9:$B$12,1))</f>
        <v>3</v>
      </c>
      <c r="D11" s="70" t="str">
        <f>$L$19</f>
        <v>cc</v>
      </c>
      <c r="E11" s="71">
        <f>SUM(X11-Z11)</f>
        <v>0</v>
      </c>
      <c r="F11" s="71">
        <f>SUM(AA11-AC11)</f>
        <v>0</v>
      </c>
      <c r="G11" s="72">
        <f>SUM(AD11-AF11)</f>
        <v>0</v>
      </c>
      <c r="H11" s="73">
        <f>SMALL($B$9:$B$12,3)</f>
        <v>1.010111</v>
      </c>
      <c r="I11" s="69">
        <f>IF(H11="","",RANK(H11,$H$9:$H$12,1))</f>
        <v>3</v>
      </c>
      <c r="J11" s="82" t="str">
        <f>INDEX($D$9:$D$12,MATCH(H11,$B$9:$B$12,0),1)</f>
        <v>cc</v>
      </c>
      <c r="K11" s="9" t="str">
        <f>$L$19</f>
        <v>cc</v>
      </c>
      <c r="L11" s="28" t="str">
        <f>IF($AM$12+$AM$13&gt;0,$AM$13,"")</f>
        <v/>
      </c>
      <c r="M11" s="29" t="s">
        <v>9</v>
      </c>
      <c r="N11" s="43" t="str">
        <f>IF($AM$12+$AM$13&gt;0,$AM$12,"")</f>
        <v/>
      </c>
      <c r="O11" s="32" t="str">
        <f>IF($AM$21+$AM$22&gt;0,$AM$22,"")</f>
        <v/>
      </c>
      <c r="P11" s="29" t="s">
        <v>9</v>
      </c>
      <c r="Q11" s="43" t="str">
        <f>IF($AM$21+$AM$22&gt;0,$AM$21,"")</f>
        <v/>
      </c>
      <c r="R11" s="44"/>
      <c r="S11" s="45"/>
      <c r="T11" s="46"/>
      <c r="U11" s="32" t="str">
        <f>IF($AM$9+$AM$10&gt;0,$AM$9,"")</f>
        <v/>
      </c>
      <c r="V11" s="29" t="s">
        <v>9</v>
      </c>
      <c r="W11" s="33" t="str">
        <f>IF($AM$9+$AM$10&gt;0,$AM$10,"")</f>
        <v/>
      </c>
      <c r="X11" s="47">
        <f>AJ9+AK9+AL9+AJ13+AK13+AL13+AJ22+AK22+AL22</f>
        <v>0</v>
      </c>
      <c r="Y11" s="48" t="s">
        <v>9</v>
      </c>
      <c r="Z11" s="49">
        <f>AJ10+AK10+AL10+AJ12+AK12+AL12+AJ21+AK21+AL21</f>
        <v>0</v>
      </c>
      <c r="AA11" s="37">
        <f>SUM($L$11,$O$11,$U$11)</f>
        <v>0</v>
      </c>
      <c r="AB11" s="38" t="s">
        <v>9</v>
      </c>
      <c r="AC11" s="39">
        <f>SUM($N$11,$Q$11,$W$11)</f>
        <v>0</v>
      </c>
      <c r="AD11" s="40">
        <f>IF($L$11&gt;$N$11,1,0)+IF($O$11&gt;$Q$11,1,0)+IF($U$11&gt;$W$11,1,0)</f>
        <v>0</v>
      </c>
      <c r="AE11" s="41" t="s">
        <v>9</v>
      </c>
      <c r="AF11" s="42">
        <f>IF($N$11&gt;$L$11,1,0)+IF($Q$11&gt;$O$11,1,0)+IF($W$11&gt;$U$11,1,0)</f>
        <v>0</v>
      </c>
      <c r="AG11" s="80">
        <f>IF($B$11="","",RANK($B$11,$B$9:$B$12,1))</f>
        <v>3</v>
      </c>
      <c r="AH11" s="312"/>
      <c r="AI11" s="312"/>
      <c r="AJ11" s="418"/>
      <c r="AK11" s="418"/>
      <c r="AL11" s="418"/>
      <c r="AM11" s="317"/>
      <c r="AN11" s="313"/>
    </row>
    <row r="12" spans="1:40" s="3" customFormat="1" ht="34.9" customHeight="1" thickBot="1" x14ac:dyDescent="0.25">
      <c r="A12" s="302"/>
      <c r="B12" s="74">
        <f>IF(K12="","-",RANK(G12,$G$9:$G$12,0)+RANK(F12,$F$9:$F$12,0)%+RANK(E12,$E$9:$E$12,0)%%+ROW()%%%)</f>
        <v>1.0101119999999999</v>
      </c>
      <c r="C12" s="75">
        <f>IF(B12="","",RANK(B12,$B$9:$B$12,1))</f>
        <v>4</v>
      </c>
      <c r="D12" s="70" t="str">
        <f>$L$21</f>
        <v>dd</v>
      </c>
      <c r="E12" s="76">
        <f>SUM(X12-Z12)</f>
        <v>0</v>
      </c>
      <c r="F12" s="76">
        <f>SUM(AA12-AC12)</f>
        <v>0</v>
      </c>
      <c r="G12" s="77">
        <f>SUM(AD12-AF12)</f>
        <v>0</v>
      </c>
      <c r="H12" s="78">
        <f>SMALL($B$9:$B$12,4)</f>
        <v>1.0101119999999999</v>
      </c>
      <c r="I12" s="75">
        <f>IF(H12="","",RANK(H12,$H$9:$H$12,1))</f>
        <v>4</v>
      </c>
      <c r="J12" s="83" t="str">
        <f>INDEX($D$9:$D$12,MATCH(H12,$B$9:$B$12,0),1)</f>
        <v>dd</v>
      </c>
      <c r="K12" s="9" t="str">
        <f>$L$21</f>
        <v>dd</v>
      </c>
      <c r="L12" s="50" t="str">
        <f>IF($AM$18+$AM$19&gt;0,$AM$19,"")</f>
        <v/>
      </c>
      <c r="M12" s="51" t="s">
        <v>9</v>
      </c>
      <c r="N12" s="52" t="str">
        <f>IF($AM$18+$AM$19&gt;0,$AM$18,"")</f>
        <v/>
      </c>
      <c r="O12" s="53" t="str">
        <f>IF($AM$15+$AM$16&gt;0,$AM$16,"")</f>
        <v/>
      </c>
      <c r="P12" s="54" t="s">
        <v>9</v>
      </c>
      <c r="Q12" s="55" t="str">
        <f>IF($AM$15+$AM$16&gt;0,$AM$15,"")</f>
        <v/>
      </c>
      <c r="R12" s="56" t="str">
        <f>IF($AM$9+$AM$10&gt;0,$AM$10,"")</f>
        <v/>
      </c>
      <c r="S12" s="51" t="s">
        <v>9</v>
      </c>
      <c r="T12" s="52" t="str">
        <f>IF($AM$9+$AM$10&gt;0,$AM$9,"")</f>
        <v/>
      </c>
      <c r="U12" s="57"/>
      <c r="V12" s="57"/>
      <c r="W12" s="58"/>
      <c r="X12" s="59">
        <f>AJ10+AK10+AL10+AJ16+AK16+AL16+AJ19+AK19+AL19</f>
        <v>0</v>
      </c>
      <c r="Y12" s="60" t="s">
        <v>9</v>
      </c>
      <c r="Z12" s="61">
        <f>AJ9+AK9+AL9+AJ15+AK15+AL15+AJ18+AK18+AL18</f>
        <v>0</v>
      </c>
      <c r="AA12" s="62">
        <f>SUM($L$12,$O$12,$R$12)</f>
        <v>0</v>
      </c>
      <c r="AB12" s="63" t="s">
        <v>9</v>
      </c>
      <c r="AC12" s="64">
        <f>SUM($N$12,$Q$12,$T$12)</f>
        <v>0</v>
      </c>
      <c r="AD12" s="65">
        <f>IF($L$12&gt;$N$12,1,0)+IF($O$12&gt;$Q$12,1,0)+IF($R$12&gt;$T$12,1,0)</f>
        <v>0</v>
      </c>
      <c r="AE12" s="66" t="s">
        <v>9</v>
      </c>
      <c r="AF12" s="67">
        <f>IF($N$12&gt;$L$12,1,0)+IF($Q$12&gt;$O$12,1,0)+IF($T$12&gt;$R$12,1,0)</f>
        <v>0</v>
      </c>
      <c r="AG12" s="81">
        <f>IF($B$12="","",RANK($B$12,$B$9:$B$12,1))</f>
        <v>4</v>
      </c>
      <c r="AH12" s="306"/>
      <c r="AI12" s="27" t="str">
        <f>$L$15</f>
        <v>aa</v>
      </c>
      <c r="AJ12" s="416"/>
      <c r="AK12" s="416"/>
      <c r="AL12" s="416"/>
      <c r="AM12" s="5">
        <f>IF(AJ12&gt;AJ13,1,0)+IF(AK12&gt;AK13,1,0)+IF(AL12&gt;AL13,1,0)</f>
        <v>0</v>
      </c>
      <c r="AN12" s="313"/>
    </row>
    <row r="13" spans="1:40" s="3" customFormat="1" ht="34.9" customHeight="1" thickBot="1" x14ac:dyDescent="0.25">
      <c r="A13" s="302"/>
      <c r="B13" s="2"/>
      <c r="C13" s="2"/>
      <c r="D13" s="2"/>
      <c r="E13" s="2"/>
      <c r="F13" s="2"/>
      <c r="G13" s="2"/>
      <c r="H13" s="2"/>
      <c r="I13" s="2"/>
      <c r="J13" s="2"/>
      <c r="K13" s="301"/>
      <c r="L13" s="320"/>
      <c r="M13" s="320"/>
      <c r="N13" s="307"/>
      <c r="O13" s="307"/>
      <c r="P13" s="303"/>
      <c r="Q13" s="303"/>
      <c r="R13" s="303"/>
      <c r="S13" s="303"/>
      <c r="T13" s="303"/>
      <c r="U13" s="305"/>
      <c r="V13" s="305"/>
      <c r="W13" s="303"/>
      <c r="X13" s="303"/>
      <c r="Y13" s="303"/>
      <c r="Z13" s="306"/>
      <c r="AA13" s="306"/>
      <c r="AB13" s="306"/>
      <c r="AC13" s="306"/>
      <c r="AD13" s="305"/>
      <c r="AE13" s="305"/>
      <c r="AF13" s="305"/>
      <c r="AG13" s="305"/>
      <c r="AH13" s="312"/>
      <c r="AI13" s="6" t="str">
        <f>$L$19</f>
        <v>cc</v>
      </c>
      <c r="AJ13" s="417"/>
      <c r="AK13" s="417"/>
      <c r="AL13" s="417"/>
      <c r="AM13" s="7">
        <f>IF(AJ13&gt;AJ12,1,0)+IF(AK13&gt;AK12,1,0)+IF(AL13&gt;AL12,1,0)</f>
        <v>0</v>
      </c>
      <c r="AN13" s="313"/>
    </row>
    <row r="14" spans="1:40" s="3" customFormat="1" ht="34.9" customHeight="1" thickBot="1" x14ac:dyDescent="0.25">
      <c r="A14" s="302"/>
      <c r="B14" s="2"/>
      <c r="C14" s="2"/>
      <c r="D14" s="2"/>
      <c r="E14" s="2"/>
      <c r="F14" s="2"/>
      <c r="G14" s="2"/>
      <c r="H14" s="2"/>
      <c r="I14" s="2"/>
      <c r="J14" s="2"/>
      <c r="K14" s="107"/>
      <c r="L14" s="520" t="s">
        <v>77</v>
      </c>
      <c r="M14" s="521"/>
      <c r="N14" s="521"/>
      <c r="O14" s="521"/>
      <c r="P14" s="521"/>
      <c r="Q14" s="521"/>
      <c r="R14" s="521"/>
      <c r="S14" s="303"/>
      <c r="T14" s="303"/>
      <c r="U14" s="305"/>
      <c r="V14" s="305"/>
      <c r="W14" s="303"/>
      <c r="X14" s="525" t="s">
        <v>10</v>
      </c>
      <c r="Y14" s="487"/>
      <c r="Z14" s="487"/>
      <c r="AA14" s="487"/>
      <c r="AB14" s="487"/>
      <c r="AC14" s="488"/>
      <c r="AD14" s="488"/>
      <c r="AE14" s="488"/>
      <c r="AF14" s="305"/>
      <c r="AG14" s="305"/>
      <c r="AH14" s="305"/>
      <c r="AI14" s="305"/>
      <c r="AJ14" s="317"/>
      <c r="AK14" s="317"/>
      <c r="AL14" s="317"/>
      <c r="AM14" s="305"/>
      <c r="AN14" s="313"/>
    </row>
    <row r="15" spans="1:40" s="3" customFormat="1" ht="34.9" customHeight="1" thickTop="1" thickBot="1" x14ac:dyDescent="0.25">
      <c r="A15" s="302"/>
      <c r="B15" s="303"/>
      <c r="C15" s="303"/>
      <c r="D15" s="303"/>
      <c r="E15" s="303"/>
      <c r="F15" s="303"/>
      <c r="G15" s="303"/>
      <c r="H15" s="303"/>
      <c r="I15" s="303"/>
      <c r="J15" s="303"/>
      <c r="K15" s="324" t="s">
        <v>11</v>
      </c>
      <c r="L15" s="515" t="s">
        <v>19</v>
      </c>
      <c r="M15" s="516"/>
      <c r="N15" s="516"/>
      <c r="O15" s="516"/>
      <c r="P15" s="516"/>
      <c r="Q15" s="516"/>
      <c r="R15" s="517"/>
      <c r="S15" s="303"/>
      <c r="T15" s="303"/>
      <c r="U15" s="305"/>
      <c r="V15" s="305"/>
      <c r="W15" s="303"/>
      <c r="X15" s="522" t="str">
        <f>$J$9</f>
        <v>aa</v>
      </c>
      <c r="Y15" s="523"/>
      <c r="Z15" s="523"/>
      <c r="AA15" s="523"/>
      <c r="AB15" s="523"/>
      <c r="AC15" s="523"/>
      <c r="AD15" s="523"/>
      <c r="AE15" s="524"/>
      <c r="AF15" s="305"/>
      <c r="AG15" s="305"/>
      <c r="AH15" s="312"/>
      <c r="AI15" s="27" t="str">
        <f>$L$17</f>
        <v>bb</v>
      </c>
      <c r="AJ15" s="416"/>
      <c r="AK15" s="416"/>
      <c r="AL15" s="416"/>
      <c r="AM15" s="5">
        <f>IF(AJ15&gt;AJ16,1,0)+IF(AK15&gt;AK16,1,0)+IF(AL15&gt;AL16,1,0)</f>
        <v>0</v>
      </c>
      <c r="AN15" s="313"/>
    </row>
    <row r="16" spans="1:40" s="3" customFormat="1" ht="34.9" customHeight="1" thickTop="1" thickBot="1" x14ac:dyDescent="0.3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24"/>
      <c r="L16" s="414"/>
      <c r="M16" s="414"/>
      <c r="N16" s="414"/>
      <c r="O16" s="414"/>
      <c r="P16" s="415"/>
      <c r="Q16" s="415"/>
      <c r="R16" s="415"/>
      <c r="S16" s="303"/>
      <c r="T16" s="303"/>
      <c r="U16" s="305"/>
      <c r="V16" s="305"/>
      <c r="W16" s="303"/>
      <c r="X16" s="526" t="s">
        <v>12</v>
      </c>
      <c r="Y16" s="494"/>
      <c r="Z16" s="494"/>
      <c r="AA16" s="494"/>
      <c r="AB16" s="494"/>
      <c r="AC16" s="494"/>
      <c r="AD16" s="494"/>
      <c r="AE16" s="494"/>
      <c r="AF16" s="305"/>
      <c r="AG16" s="305"/>
      <c r="AH16" s="305"/>
      <c r="AI16" s="6" t="str">
        <f>$L$21</f>
        <v>dd</v>
      </c>
      <c r="AJ16" s="417"/>
      <c r="AK16" s="417"/>
      <c r="AL16" s="417"/>
      <c r="AM16" s="7">
        <f>IF(AJ16&gt;AJ15,1,0)+IF(AK16&gt;AK15,1,0)+IF(AL16&gt;AL15,1,0)</f>
        <v>0</v>
      </c>
      <c r="AN16" s="313"/>
    </row>
    <row r="17" spans="1:40" s="3" customFormat="1" ht="34.9" customHeight="1" thickTop="1" thickBot="1" x14ac:dyDescent="0.25">
      <c r="A17" s="302"/>
      <c r="B17" s="303"/>
      <c r="C17" s="303"/>
      <c r="D17" s="303"/>
      <c r="E17" s="303"/>
      <c r="F17" s="303"/>
      <c r="G17" s="303"/>
      <c r="H17" s="303"/>
      <c r="I17" s="303"/>
      <c r="J17" s="303"/>
      <c r="K17" s="324" t="s">
        <v>13</v>
      </c>
      <c r="L17" s="515" t="s">
        <v>20</v>
      </c>
      <c r="M17" s="516"/>
      <c r="N17" s="516"/>
      <c r="O17" s="516"/>
      <c r="P17" s="516"/>
      <c r="Q17" s="516"/>
      <c r="R17" s="517"/>
      <c r="S17" s="303"/>
      <c r="T17" s="303"/>
      <c r="U17" s="305"/>
      <c r="V17" s="305"/>
      <c r="W17" s="303"/>
      <c r="X17" s="522" t="str">
        <f>$J$10</f>
        <v>bb</v>
      </c>
      <c r="Y17" s="523"/>
      <c r="Z17" s="523"/>
      <c r="AA17" s="523"/>
      <c r="AB17" s="523"/>
      <c r="AC17" s="523"/>
      <c r="AD17" s="523"/>
      <c r="AE17" s="524"/>
      <c r="AF17" s="305"/>
      <c r="AG17" s="305"/>
      <c r="AH17" s="312"/>
      <c r="AI17" s="312"/>
      <c r="AJ17" s="418"/>
      <c r="AK17" s="418"/>
      <c r="AL17" s="418"/>
      <c r="AM17" s="317"/>
      <c r="AN17" s="313"/>
    </row>
    <row r="18" spans="1:40" s="3" customFormat="1" ht="34.9" customHeight="1" thickTop="1" thickBot="1" x14ac:dyDescent="0.35">
      <c r="A18" s="302"/>
      <c r="B18" s="303"/>
      <c r="C18" s="303"/>
      <c r="D18" s="303"/>
      <c r="E18" s="303"/>
      <c r="F18" s="303"/>
      <c r="G18" s="303"/>
      <c r="H18" s="303"/>
      <c r="I18" s="303"/>
      <c r="J18" s="303"/>
      <c r="K18" s="324"/>
      <c r="L18" s="307"/>
      <c r="M18" s="307"/>
      <c r="N18" s="307"/>
      <c r="O18" s="307"/>
      <c r="P18" s="415"/>
      <c r="Q18" s="415"/>
      <c r="R18" s="415"/>
      <c r="S18" s="303"/>
      <c r="T18" s="303"/>
      <c r="U18" s="305"/>
      <c r="V18" s="305"/>
      <c r="W18" s="303"/>
      <c r="X18" s="526" t="s">
        <v>14</v>
      </c>
      <c r="Y18" s="494"/>
      <c r="Z18" s="494"/>
      <c r="AA18" s="494"/>
      <c r="AB18" s="494"/>
      <c r="AC18" s="494"/>
      <c r="AD18" s="494"/>
      <c r="AE18" s="494"/>
      <c r="AF18" s="305"/>
      <c r="AG18" s="305"/>
      <c r="AH18" s="305"/>
      <c r="AI18" s="27" t="str">
        <f>$L$15</f>
        <v>aa</v>
      </c>
      <c r="AJ18" s="416"/>
      <c r="AK18" s="416"/>
      <c r="AL18" s="416"/>
      <c r="AM18" s="5">
        <f>IF(AJ18&gt;AJ19,1,0)+IF(AK18&gt;AK19,1,0)+IF(AL18&gt;AL19,1,0)</f>
        <v>0</v>
      </c>
      <c r="AN18" s="313"/>
    </row>
    <row r="19" spans="1:40" s="3" customFormat="1" ht="34.9" customHeight="1" thickTop="1" thickBot="1" x14ac:dyDescent="0.25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24" t="s">
        <v>15</v>
      </c>
      <c r="L19" s="515" t="s">
        <v>21</v>
      </c>
      <c r="M19" s="516"/>
      <c r="N19" s="516"/>
      <c r="O19" s="516"/>
      <c r="P19" s="516"/>
      <c r="Q19" s="516"/>
      <c r="R19" s="517"/>
      <c r="S19" s="307"/>
      <c r="T19" s="307"/>
      <c r="U19" s="307"/>
      <c r="V19" s="307"/>
      <c r="W19" s="303"/>
      <c r="X19" s="522" t="str">
        <f>$J$11</f>
        <v>cc</v>
      </c>
      <c r="Y19" s="523"/>
      <c r="Z19" s="523"/>
      <c r="AA19" s="523"/>
      <c r="AB19" s="523"/>
      <c r="AC19" s="523"/>
      <c r="AD19" s="523"/>
      <c r="AE19" s="524"/>
      <c r="AF19" s="303"/>
      <c r="AG19" s="303"/>
      <c r="AH19" s="312"/>
      <c r="AI19" s="6" t="str">
        <f>$L$21</f>
        <v>dd</v>
      </c>
      <c r="AJ19" s="417"/>
      <c r="AK19" s="417"/>
      <c r="AL19" s="417"/>
      <c r="AM19" s="7">
        <f>IF(AJ19&gt;AJ18,1,0)+IF(AK19&gt;AK18,1,0)+IF(AL19&gt;AL18,1,0)</f>
        <v>0</v>
      </c>
      <c r="AN19" s="313"/>
    </row>
    <row r="20" spans="1:40" s="3" customFormat="1" ht="34.9" customHeight="1" thickTop="1" thickBot="1" x14ac:dyDescent="0.3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24"/>
      <c r="L20" s="414"/>
      <c r="M20" s="414"/>
      <c r="N20" s="414"/>
      <c r="O20" s="414"/>
      <c r="P20" s="415"/>
      <c r="Q20" s="415"/>
      <c r="R20" s="470"/>
      <c r="S20" s="307"/>
      <c r="T20" s="307"/>
      <c r="U20" s="307"/>
      <c r="V20" s="307"/>
      <c r="W20" s="303"/>
      <c r="X20" s="526" t="s">
        <v>16</v>
      </c>
      <c r="Y20" s="526"/>
      <c r="Z20" s="526"/>
      <c r="AA20" s="526"/>
      <c r="AB20" s="526"/>
      <c r="AC20" s="526"/>
      <c r="AD20" s="526"/>
      <c r="AE20" s="526"/>
      <c r="AF20" s="303"/>
      <c r="AG20" s="303"/>
      <c r="AH20" s="303"/>
      <c r="AI20" s="303"/>
      <c r="AJ20" s="415"/>
      <c r="AK20" s="415"/>
      <c r="AL20" s="415"/>
      <c r="AM20" s="303"/>
      <c r="AN20" s="313"/>
    </row>
    <row r="21" spans="1:40" s="3" customFormat="1" ht="34.9" customHeight="1" thickTop="1" thickBot="1" x14ac:dyDescent="0.25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24" t="s">
        <v>17</v>
      </c>
      <c r="L21" s="515" t="s">
        <v>23</v>
      </c>
      <c r="M21" s="516"/>
      <c r="N21" s="516"/>
      <c r="O21" s="516"/>
      <c r="P21" s="516"/>
      <c r="Q21" s="516"/>
      <c r="R21" s="517"/>
      <c r="S21" s="303"/>
      <c r="T21" s="303"/>
      <c r="U21" s="303"/>
      <c r="V21" s="303"/>
      <c r="W21" s="303"/>
      <c r="X21" s="522" t="str">
        <f>$J$12</f>
        <v>dd</v>
      </c>
      <c r="Y21" s="523"/>
      <c r="Z21" s="523"/>
      <c r="AA21" s="523"/>
      <c r="AB21" s="523"/>
      <c r="AC21" s="523"/>
      <c r="AD21" s="523"/>
      <c r="AE21" s="524"/>
      <c r="AF21" s="303"/>
      <c r="AG21" s="303"/>
      <c r="AH21" s="312"/>
      <c r="AI21" s="27" t="str">
        <f>$L$17</f>
        <v>bb</v>
      </c>
      <c r="AJ21" s="416"/>
      <c r="AK21" s="416"/>
      <c r="AL21" s="416"/>
      <c r="AM21" s="5">
        <f>IF(AJ21&gt;AJ22,1,0)+IF(AK21&gt;AK22,1,0)+IF(AL21&gt;AL22,1,0)</f>
        <v>0</v>
      </c>
      <c r="AN21" s="313"/>
    </row>
    <row r="22" spans="1:40" s="3" customFormat="1" ht="34.9" customHeight="1" thickTop="1" thickBot="1" x14ac:dyDescent="0.3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107"/>
      <c r="L22" s="107"/>
      <c r="M22" s="107"/>
      <c r="N22" s="107"/>
      <c r="O22" s="107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21"/>
      <c r="AA22" s="321"/>
      <c r="AB22" s="321"/>
      <c r="AC22" s="321"/>
      <c r="AD22" s="303"/>
      <c r="AE22" s="303"/>
      <c r="AF22" s="303"/>
      <c r="AG22" s="303"/>
      <c r="AH22" s="303"/>
      <c r="AI22" s="6" t="str">
        <f>$L$19</f>
        <v>cc</v>
      </c>
      <c r="AJ22" s="417"/>
      <c r="AK22" s="417"/>
      <c r="AL22" s="417"/>
      <c r="AM22" s="7">
        <f>IF(AJ22&gt;AJ21,1,0)+IF(AK22&gt;AK21,1,0)+IF(AL22&gt;AL21,1,0)</f>
        <v>0</v>
      </c>
      <c r="AN22" s="313"/>
    </row>
    <row r="23" spans="1:40" ht="34.9" customHeight="1" thickBot="1" x14ac:dyDescent="0.3">
      <c r="A23" s="319"/>
      <c r="B23" s="1"/>
      <c r="C23" s="1"/>
      <c r="D23" s="1"/>
      <c r="E23" s="1"/>
      <c r="F23" s="1"/>
      <c r="G23" s="1"/>
      <c r="H23" s="1"/>
      <c r="I23" s="1"/>
      <c r="J23" s="1"/>
      <c r="K23" s="492" t="s">
        <v>98</v>
      </c>
      <c r="L23" s="493"/>
      <c r="M23" s="493"/>
      <c r="N23" s="493"/>
      <c r="O23" s="493"/>
      <c r="P23" s="493"/>
      <c r="Q23" s="316"/>
      <c r="R23" s="497"/>
      <c r="S23" s="497"/>
      <c r="T23" s="497"/>
      <c r="U23" s="497"/>
      <c r="V23" s="497"/>
      <c r="W23" s="323"/>
      <c r="X23" s="319"/>
      <c r="Y23" s="330"/>
      <c r="Z23" s="498"/>
      <c r="AA23" s="499"/>
      <c r="AB23" s="499"/>
      <c r="AC23" s="499"/>
      <c r="AD23" s="499"/>
      <c r="AE23" s="468"/>
      <c r="AF23" s="468"/>
      <c r="AG23" s="468"/>
      <c r="AH23" s="497"/>
      <c r="AI23" s="497"/>
      <c r="AJ23" s="497"/>
      <c r="AK23" s="497"/>
      <c r="AL23" s="497"/>
      <c r="AM23" s="527"/>
      <c r="AN23" s="467"/>
    </row>
  </sheetData>
  <customSheetViews>
    <customSheetView guid="{7BF54B68-3C5D-4234-B158-ABDC759C8A89}" showGridLines="0" fitToPage="1" hiddenColumns="1" topLeftCell="A16">
      <selection activeCell="K23" sqref="K23:P23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60" orientation="landscape" horizontalDpi="300" verticalDpi="300" r:id="rId1"/>
      <headerFooter alignWithMargins="0"/>
    </customSheetView>
  </customSheetViews>
  <mergeCells count="29">
    <mergeCell ref="K23:P23"/>
    <mergeCell ref="AM4:AM5"/>
    <mergeCell ref="AH23:AM23"/>
    <mergeCell ref="R6:T8"/>
    <mergeCell ref="U6:W8"/>
    <mergeCell ref="L15:R15"/>
    <mergeCell ref="X8:Z8"/>
    <mergeCell ref="L17:R17"/>
    <mergeCell ref="L19:R19"/>
    <mergeCell ref="L21:R21"/>
    <mergeCell ref="X20:AE20"/>
    <mergeCell ref="AL4:AL5"/>
    <mergeCell ref="R23:V23"/>
    <mergeCell ref="Z23:AD23"/>
    <mergeCell ref="L6:N8"/>
    <mergeCell ref="O6:Q8"/>
    <mergeCell ref="L2:AI2"/>
    <mergeCell ref="AJ4:AJ5"/>
    <mergeCell ref="AK4:AK5"/>
    <mergeCell ref="X21:AE21"/>
    <mergeCell ref="X14:AE14"/>
    <mergeCell ref="X16:AE16"/>
    <mergeCell ref="X18:AE18"/>
    <mergeCell ref="L14:R14"/>
    <mergeCell ref="AD8:AF8"/>
    <mergeCell ref="X15:AE15"/>
    <mergeCell ref="X17:AE17"/>
    <mergeCell ref="X19:AE19"/>
    <mergeCell ref="AA8:AC8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34"/>
  <sheetViews>
    <sheetView showGridLines="0" zoomScaleNormal="100" workbookViewId="0">
      <selection activeCell="AK18" sqref="AK18"/>
    </sheetView>
  </sheetViews>
  <sheetFormatPr baseColWidth="10" defaultRowHeight="12.75" x14ac:dyDescent="0.2"/>
  <cols>
    <col min="1" max="1" width="5.7109375" style="299" customWidth="1"/>
    <col min="2" max="2" width="14.7109375" hidden="1" customWidth="1"/>
    <col min="3" max="3" width="6.7109375" hidden="1" customWidth="1"/>
    <col min="4" max="4" width="22.7109375" hidden="1" customWidth="1"/>
    <col min="5" max="7" width="6.7109375" hidden="1" customWidth="1"/>
    <col min="8" max="8" width="14.7109375" hidden="1" customWidth="1"/>
    <col min="9" max="9" width="6.7109375" hidden="1" customWidth="1"/>
    <col min="10" max="10" width="22.7109375" hidden="1" customWidth="1"/>
    <col min="11" max="11" width="22.7109375" customWidth="1"/>
    <col min="12" max="12" width="4.7109375" customWidth="1"/>
    <col min="13" max="13" width="1.7109375" customWidth="1"/>
    <col min="14" max="15" width="4.7109375" customWidth="1"/>
    <col min="16" max="16" width="1.7109375" customWidth="1"/>
    <col min="17" max="18" width="4.7109375" customWidth="1"/>
    <col min="19" max="19" width="1.7109375" customWidth="1"/>
    <col min="20" max="21" width="4.7109375" customWidth="1"/>
    <col min="22" max="22" width="1.7109375" customWidth="1"/>
    <col min="23" max="24" width="4.7109375" customWidth="1"/>
    <col min="25" max="25" width="1.7109375" customWidth="1"/>
    <col min="26" max="26" width="4.7109375" customWidth="1"/>
    <col min="27" max="27" width="6.7109375" customWidth="1"/>
    <col min="28" max="28" width="1.7109375" customWidth="1"/>
    <col min="29" max="29" width="6.7109375" customWidth="1"/>
    <col min="30" max="30" width="5.7109375" customWidth="1"/>
    <col min="31" max="31" width="1.7109375" customWidth="1"/>
    <col min="32" max="33" width="5.7109375" customWidth="1"/>
    <col min="34" max="34" width="1.7109375" customWidth="1"/>
    <col min="35" max="35" width="5.7109375" customWidth="1"/>
    <col min="36" max="36" width="7.7109375" customWidth="1"/>
    <col min="37" max="37" width="10.85546875" customWidth="1"/>
    <col min="38" max="38" width="27.28515625" customWidth="1"/>
    <col min="39" max="42" width="4.7109375" customWidth="1"/>
    <col min="43" max="43" width="5.7109375" style="299" customWidth="1"/>
  </cols>
  <sheetData>
    <row r="1" spans="1:43" s="299" customFormat="1" ht="15" customHeight="1" x14ac:dyDescent="0.2"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8"/>
    </row>
    <row r="2" spans="1:43" ht="32.25" x14ac:dyDescent="0.2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535" t="s">
        <v>26</v>
      </c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 s="536"/>
      <c r="AL2" s="537"/>
      <c r="AM2" s="309"/>
      <c r="AN2" s="309"/>
      <c r="AO2" s="309"/>
      <c r="AP2" s="299"/>
      <c r="AQ2" s="310"/>
    </row>
    <row r="3" spans="1:43" ht="34.9" customHeight="1" x14ac:dyDescent="0.2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303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485" t="s">
        <v>1</v>
      </c>
      <c r="AN3" s="485" t="s">
        <v>2</v>
      </c>
      <c r="AO3" s="485" t="s">
        <v>3</v>
      </c>
      <c r="AP3" s="485" t="s">
        <v>4</v>
      </c>
      <c r="AQ3" s="310"/>
    </row>
    <row r="4" spans="1:43" ht="34.9" customHeight="1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306"/>
      <c r="M4" s="306"/>
      <c r="N4" s="306"/>
      <c r="O4" s="306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486"/>
      <c r="AN4" s="486"/>
      <c r="AO4" s="486"/>
      <c r="AP4" s="486"/>
      <c r="AQ4" s="310"/>
    </row>
    <row r="5" spans="1:43" ht="34.9" customHeight="1" x14ac:dyDescent="0.2">
      <c r="B5" s="107"/>
      <c r="C5" s="107"/>
      <c r="D5" s="107"/>
      <c r="E5" s="107"/>
      <c r="F5" s="107"/>
      <c r="G5" s="107"/>
      <c r="H5" s="107"/>
      <c r="I5" s="107"/>
      <c r="J5" s="107"/>
      <c r="K5" s="301"/>
      <c r="L5" s="307"/>
      <c r="M5" s="307"/>
      <c r="N5" s="307"/>
      <c r="O5" s="3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4" t="str">
        <f>$L$16</f>
        <v>aa</v>
      </c>
      <c r="AM5" s="416"/>
      <c r="AN5" s="416"/>
      <c r="AO5" s="416"/>
      <c r="AP5" s="5">
        <f>IF(AM5&gt;AM6,1,0)+IF(AN5&gt;AN6,1,0)+IF(AO5&gt;AO6,1,0)</f>
        <v>0</v>
      </c>
      <c r="AQ5" s="310"/>
    </row>
    <row r="6" spans="1:43" s="3" customFormat="1" ht="34.9" customHeight="1" thickBot="1" x14ac:dyDescent="0.25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1"/>
      <c r="L6" s="528" t="str">
        <f>$L$16</f>
        <v>aa</v>
      </c>
      <c r="M6" s="501"/>
      <c r="N6" s="502"/>
      <c r="O6" s="528" t="str">
        <f>$L$18</f>
        <v>bb</v>
      </c>
      <c r="P6" s="501"/>
      <c r="Q6" s="502"/>
      <c r="R6" s="528" t="str">
        <f>$L$20</f>
        <v>cc</v>
      </c>
      <c r="S6" s="501"/>
      <c r="T6" s="502"/>
      <c r="U6" s="528" t="str">
        <f>$L$22</f>
        <v>dd</v>
      </c>
      <c r="V6" s="501"/>
      <c r="W6" s="502"/>
      <c r="X6" s="528" t="str">
        <f>$L$24</f>
        <v>ee</v>
      </c>
      <c r="Y6" s="501"/>
      <c r="Z6" s="502"/>
      <c r="AA6" s="303"/>
      <c r="AB6" s="303"/>
      <c r="AC6" s="306"/>
      <c r="AD6" s="306"/>
      <c r="AE6" s="306"/>
      <c r="AF6" s="107"/>
      <c r="AG6" s="107"/>
      <c r="AH6" s="107"/>
      <c r="AI6" s="107"/>
      <c r="AJ6" s="107"/>
      <c r="AK6" s="312"/>
      <c r="AL6" s="6" t="str">
        <f>$L$18</f>
        <v>bb</v>
      </c>
      <c r="AM6" s="417"/>
      <c r="AN6" s="417"/>
      <c r="AO6" s="417"/>
      <c r="AP6" s="7">
        <f>IF(AM6&gt;AM5,1,0)+IF(AN6&gt;AN5,1,0)+IF(AO6&gt;AO5,1,0)</f>
        <v>0</v>
      </c>
      <c r="AQ6" s="313"/>
    </row>
    <row r="7" spans="1:43" s="3" customFormat="1" ht="34.9" customHeight="1" x14ac:dyDescent="0.2">
      <c r="A7" s="302"/>
      <c r="B7" s="303"/>
      <c r="C7" s="303"/>
      <c r="D7" s="303"/>
      <c r="E7" s="303"/>
      <c r="F7" s="303"/>
      <c r="G7" s="303"/>
      <c r="H7" s="303"/>
      <c r="I7" s="303"/>
      <c r="J7" s="303"/>
      <c r="K7" s="107"/>
      <c r="L7" s="503"/>
      <c r="M7" s="504"/>
      <c r="N7" s="505"/>
      <c r="O7" s="503"/>
      <c r="P7" s="504"/>
      <c r="Q7" s="505"/>
      <c r="R7" s="503"/>
      <c r="S7" s="504"/>
      <c r="T7" s="505"/>
      <c r="U7" s="503"/>
      <c r="V7" s="504"/>
      <c r="W7" s="505"/>
      <c r="X7" s="503"/>
      <c r="Y7" s="504"/>
      <c r="Z7" s="505"/>
      <c r="AA7" s="303"/>
      <c r="AB7" s="303"/>
      <c r="AC7" s="306"/>
      <c r="AD7" s="306"/>
      <c r="AE7" s="306"/>
      <c r="AF7" s="306"/>
      <c r="AG7" s="303"/>
      <c r="AH7" s="303"/>
      <c r="AI7" s="303"/>
      <c r="AJ7" s="303"/>
      <c r="AK7" s="312"/>
      <c r="AL7" s="107"/>
      <c r="AM7" s="414"/>
      <c r="AN7" s="414"/>
      <c r="AO7" s="414"/>
      <c r="AP7" s="107"/>
      <c r="AQ7" s="313"/>
    </row>
    <row r="8" spans="1:43" s="3" customFormat="1" ht="34.9" customHeight="1" thickBot="1" x14ac:dyDescent="0.25">
      <c r="A8" s="302"/>
      <c r="B8" s="304" t="s">
        <v>5</v>
      </c>
      <c r="C8" s="304"/>
      <c r="D8" s="304"/>
      <c r="E8" s="304"/>
      <c r="F8" s="304"/>
      <c r="G8" s="304"/>
      <c r="H8" s="304"/>
      <c r="I8" s="304"/>
      <c r="J8" s="305"/>
      <c r="K8" s="107"/>
      <c r="L8" s="529"/>
      <c r="M8" s="530"/>
      <c r="N8" s="531"/>
      <c r="O8" s="529"/>
      <c r="P8" s="530"/>
      <c r="Q8" s="531"/>
      <c r="R8" s="529"/>
      <c r="S8" s="530"/>
      <c r="T8" s="531"/>
      <c r="U8" s="529"/>
      <c r="V8" s="530"/>
      <c r="W8" s="531"/>
      <c r="X8" s="529"/>
      <c r="Y8" s="530"/>
      <c r="Z8" s="531"/>
      <c r="AA8" s="518" t="s">
        <v>6</v>
      </c>
      <c r="AB8" s="519"/>
      <c r="AC8" s="519"/>
      <c r="AD8" s="509" t="s">
        <v>4</v>
      </c>
      <c r="AE8" s="510"/>
      <c r="AF8" s="511"/>
      <c r="AG8" s="512" t="s">
        <v>7</v>
      </c>
      <c r="AH8" s="513"/>
      <c r="AI8" s="514"/>
      <c r="AJ8" s="8" t="s">
        <v>8</v>
      </c>
      <c r="AK8" s="107"/>
      <c r="AL8" s="27" t="str">
        <f>$L$20</f>
        <v>cc</v>
      </c>
      <c r="AM8" s="416"/>
      <c r="AN8" s="416"/>
      <c r="AO8" s="416"/>
      <c r="AP8" s="5">
        <f>IF(AM8&gt;AM9,1,0)+IF(AN8&gt;AN9,1,0)+IF(AO8&gt;AO9,1,0)</f>
        <v>0</v>
      </c>
      <c r="AQ8" s="313"/>
    </row>
    <row r="9" spans="1:43" s="3" customFormat="1" ht="34.9" customHeight="1" thickTop="1" thickBot="1" x14ac:dyDescent="0.25">
      <c r="A9" s="302"/>
      <c r="B9" s="68">
        <f>IF(K9="","-",RANK(G9,$G$9:$G$13,0)+RANK(F9,$F$9:$F$13,0)%+RANK(E9,$E$9:$E$13,0)%%+ROW()%%%)</f>
        <v>1.0101089999999999</v>
      </c>
      <c r="C9" s="69">
        <f>IF(B9="","",RANK(B9,$B$9:$B$13,1))</f>
        <v>1</v>
      </c>
      <c r="D9" s="70" t="str">
        <f>$L$16</f>
        <v>aa</v>
      </c>
      <c r="E9" s="71">
        <f>SUM(AA9-AC9)</f>
        <v>0</v>
      </c>
      <c r="F9" s="71">
        <f>SUM(AD9-AF9)</f>
        <v>0</v>
      </c>
      <c r="G9" s="72">
        <f>SUM(AG9-AI9)</f>
        <v>0</v>
      </c>
      <c r="H9" s="73">
        <f>SMALL($B$9:$B$13,1)</f>
        <v>1.0101089999999999</v>
      </c>
      <c r="I9" s="69">
        <f>IF(H9="","",RANK(H9,$H$9:$H$13,1))</f>
        <v>1</v>
      </c>
      <c r="J9" s="82" t="str">
        <f>INDEX($D$9:$D$13,MATCH(H9,$B$9:$B$13,0),1)</f>
        <v>aa</v>
      </c>
      <c r="K9" s="5" t="str">
        <f>$L$16</f>
        <v>aa</v>
      </c>
      <c r="L9" s="99"/>
      <c r="M9" s="99"/>
      <c r="N9" s="100"/>
      <c r="O9" s="101" t="str">
        <f>IF($AP$5+$AP$6&gt;0,$AP$5,"")</f>
        <v/>
      </c>
      <c r="P9" s="102" t="s">
        <v>9</v>
      </c>
      <c r="Q9" s="103" t="str">
        <f>IF($AP$5+$AP$6&gt;0,$AP$6,"")</f>
        <v/>
      </c>
      <c r="R9" s="101" t="str">
        <f>IF($AP$26+$AP$27&gt;0,$AP$26,"")</f>
        <v/>
      </c>
      <c r="S9" s="102" t="s">
        <v>9</v>
      </c>
      <c r="T9" s="103" t="str">
        <f>IF($AP$26+$AP$27&gt;0,$AP$27,"")</f>
        <v/>
      </c>
      <c r="U9" s="101" t="str">
        <f>IF($AP$17+$AP$18&gt;0,$AP$17,"")</f>
        <v/>
      </c>
      <c r="V9" s="408" t="s">
        <v>9</v>
      </c>
      <c r="W9" s="103" t="str">
        <f>IF($AP$17+$AP$18&gt;0,$AP$18,"")</f>
        <v/>
      </c>
      <c r="X9" s="101" t="str">
        <f>IF($AP$11+$AP$12&gt;0,$AP$11,"")</f>
        <v/>
      </c>
      <c r="Y9" s="102" t="s">
        <v>9</v>
      </c>
      <c r="Z9" s="409" t="str">
        <f>IF($AP$11+$AP$12&gt;0,$AP$12,"")</f>
        <v/>
      </c>
      <c r="AA9" s="18">
        <f>AM5+AN5+AO5+AM11+AN11+AO11+AM17+AN17+AO17+AM26+AN26+AO26</f>
        <v>0</v>
      </c>
      <c r="AB9" s="19" t="s">
        <v>9</v>
      </c>
      <c r="AC9" s="20">
        <f>AM6+AN6+AO6+AM12+AN12+AO12+AM18+AN18+AO18+AM27+AN27+AO27</f>
        <v>0</v>
      </c>
      <c r="AD9" s="21">
        <f>SUM($O$9,$R$9,$U$9,$X$9)</f>
        <v>0</v>
      </c>
      <c r="AE9" s="22" t="s">
        <v>9</v>
      </c>
      <c r="AF9" s="95">
        <f>SUM($Q$9,$T$9,$W$9,$Z$9)</f>
        <v>0</v>
      </c>
      <c r="AG9" s="24">
        <f>IF($O$9&gt;$Q$9,1,0)+IF($R$9&gt;$T$9,1,0)+IF($U$9&gt;$W$9,1,0)+IF($X$9&gt;$Z$9,1,0)</f>
        <v>0</v>
      </c>
      <c r="AH9" s="25" t="s">
        <v>9</v>
      </c>
      <c r="AI9" s="26">
        <f>IF($Q$9&gt;$O$9,1,0)+IF($T$9&gt;$R$9,1,0)+IF($W$9&gt;$U$9,1,0)+IF($Z$9&gt;$X$9,1,0)</f>
        <v>0</v>
      </c>
      <c r="AJ9" s="79">
        <f>IF(B9="","",RANK(B9,$B$9:$B$13,1))</f>
        <v>1</v>
      </c>
      <c r="AK9" s="312"/>
      <c r="AL9" s="6" t="str">
        <f>$L$22</f>
        <v>dd</v>
      </c>
      <c r="AM9" s="417"/>
      <c r="AN9" s="417"/>
      <c r="AO9" s="417"/>
      <c r="AP9" s="7">
        <f>IF(AM9&gt;AM8,1,0)+IF(AN9&gt;AN8,1,0)+IF(AO9&gt;AO8,1,0)</f>
        <v>0</v>
      </c>
      <c r="AQ9" s="313"/>
    </row>
    <row r="10" spans="1:43" s="3" customFormat="1" ht="34.9" customHeight="1" x14ac:dyDescent="0.2">
      <c r="A10" s="302"/>
      <c r="B10" s="68">
        <f>IF(K10="","-",RANK(G10,$G$9:$G$13,0)+RANK(F10,$F$9:$F$13,0)%+RANK(E10,$E$9:$E$13,0)%%+ROW()%%%)</f>
        <v>1.0101100000000001</v>
      </c>
      <c r="C10" s="69">
        <f>IF(B10="","",RANK(B10,$B$9:$B$13,1))</f>
        <v>2</v>
      </c>
      <c r="D10" s="70" t="str">
        <f>$L$18</f>
        <v>bb</v>
      </c>
      <c r="E10" s="71">
        <f>SUM(AA10-AC10)</f>
        <v>0</v>
      </c>
      <c r="F10" s="71">
        <f>SUM(AD10-AF10)</f>
        <v>0</v>
      </c>
      <c r="G10" s="72">
        <f>SUM(AG10-AI10)</f>
        <v>0</v>
      </c>
      <c r="H10" s="73">
        <f>SMALL($B$9:$B$13,2)</f>
        <v>1.0101100000000001</v>
      </c>
      <c r="I10" s="69">
        <f>IF(H10="","",RANK(H10,$H$9:$H$13,1))</f>
        <v>2</v>
      </c>
      <c r="J10" s="82" t="str">
        <f>INDEX($D$9:$D$13,MATCH(H10,$B$9:$B$13,0),1)</f>
        <v>bb</v>
      </c>
      <c r="K10" s="5" t="str">
        <f>$L$18</f>
        <v>bb</v>
      </c>
      <c r="L10" s="43" t="str">
        <f>IF($AP$5+$AP$6&gt;0,$AP$6,"")</f>
        <v/>
      </c>
      <c r="M10" s="29" t="s">
        <v>9</v>
      </c>
      <c r="N10" s="30" t="str">
        <f>IF($AP$5+$AP$6&gt;0,$AP$5,"")</f>
        <v/>
      </c>
      <c r="O10" s="44"/>
      <c r="P10" s="45"/>
      <c r="Q10" s="46"/>
      <c r="R10" s="32" t="str">
        <f>IF($AP$14+$AP$15&gt;0,$AP$14,"")</f>
        <v/>
      </c>
      <c r="S10" s="29" t="s">
        <v>9</v>
      </c>
      <c r="T10" s="30" t="str">
        <f>IF($AP$14+$AP$15&gt;0,$AP$15,"")</f>
        <v/>
      </c>
      <c r="U10" s="32" t="str">
        <f>IF($AP$29+$AP$30&gt;0,$AP$29,"")</f>
        <v/>
      </c>
      <c r="V10" s="93" t="s">
        <v>9</v>
      </c>
      <c r="W10" s="30" t="str">
        <f>IF($AP$29+$AP$30&gt;0,$AP$30,"")</f>
        <v/>
      </c>
      <c r="X10" s="32" t="str">
        <f>IF($AP$20+$AP$21&gt;0,$AP$20,"")</f>
        <v/>
      </c>
      <c r="Y10" s="29" t="s">
        <v>9</v>
      </c>
      <c r="Z10" s="43" t="str">
        <f>IF($AP$20+$AP$21&gt;0,$AP$21,"")</f>
        <v/>
      </c>
      <c r="AA10" s="47">
        <f>AM6+AN6+AO6+AM14+AN14+AO14+AM20+AN20+AO20+AM29+AN29+AO29</f>
        <v>0</v>
      </c>
      <c r="AB10" s="48" t="s">
        <v>9</v>
      </c>
      <c r="AC10" s="49">
        <f>AM5+AN5+AO5+AM15+AN15+AO15+AM21+AN21+AO21+AM30+AN30+AO30</f>
        <v>0</v>
      </c>
      <c r="AD10" s="37">
        <f>SUM($L$10,$R$10,$U$10,$X$10)</f>
        <v>0</v>
      </c>
      <c r="AE10" s="96" t="s">
        <v>9</v>
      </c>
      <c r="AF10" s="97">
        <f>SUM($N$10,$T$10,$W$10,$Z$10)</f>
        <v>0</v>
      </c>
      <c r="AG10" s="40">
        <f>IF($L$10&gt;$N$10,1,0)+IF($R$10&gt;$T$10,1,0)+IF($U$10&gt;$W$10,1,0)+IF($X$10&gt;$Z$10,1,0)</f>
        <v>0</v>
      </c>
      <c r="AH10" s="41" t="s">
        <v>9</v>
      </c>
      <c r="AI10" s="42">
        <f>IF($N$10&gt;$L$10,1,0)+IF($T$10&gt;$R$10,1,0)+IF($W$10&gt;$U$10,1,0)+IF($Z$10&gt;$X$10,1,0)</f>
        <v>0</v>
      </c>
      <c r="AJ10" s="80">
        <f>IF(B10="","",RANK(B10,$B$9:$B$13,1))</f>
        <v>2</v>
      </c>
      <c r="AK10" s="303"/>
      <c r="AL10" s="312"/>
      <c r="AM10" s="418"/>
      <c r="AN10" s="418"/>
      <c r="AO10" s="418"/>
      <c r="AP10" s="317"/>
      <c r="AQ10" s="313"/>
    </row>
    <row r="11" spans="1:43" s="3" customFormat="1" ht="34.9" customHeight="1" x14ac:dyDescent="0.2">
      <c r="A11" s="302"/>
      <c r="B11" s="68">
        <f>IF(K11="","-",RANK(G11,$G$9:$G$13,0)+RANK(F11,$F$9:$F$13,0)%+RANK(E11,$E$9:$E$13,0)%%+ROW()%%%)</f>
        <v>1.010111</v>
      </c>
      <c r="C11" s="69">
        <f>IF(B11="","",RANK(B11,$B$9:$B$13,1))</f>
        <v>3</v>
      </c>
      <c r="D11" s="70" t="str">
        <f>$L$20</f>
        <v>cc</v>
      </c>
      <c r="E11" s="71">
        <f>SUM(AA11-AC11)</f>
        <v>0</v>
      </c>
      <c r="F11" s="71">
        <f>SUM(AD11-AF11)</f>
        <v>0</v>
      </c>
      <c r="G11" s="72">
        <f>SUM(AG11-AI11)</f>
        <v>0</v>
      </c>
      <c r="H11" s="73">
        <f>SMALL($B$9:$B$13,3)</f>
        <v>1.010111</v>
      </c>
      <c r="I11" s="69">
        <f>IF(H11="","",RANK(H11,$H$9:$H$13,1))</f>
        <v>3</v>
      </c>
      <c r="J11" s="82" t="str">
        <f>INDEX($D$9:$D$13,MATCH(H11,$B$9:$B$13,0),1)</f>
        <v>cc</v>
      </c>
      <c r="K11" s="5" t="str">
        <f>$L$20</f>
        <v>cc</v>
      </c>
      <c r="L11" s="43" t="str">
        <f>IF($AP$26+$AP$27&gt;0,$AP$27,"")</f>
        <v/>
      </c>
      <c r="M11" s="29" t="s">
        <v>9</v>
      </c>
      <c r="N11" s="30" t="str">
        <f>IF($AP$26+$AP$27&gt;0,$AP$26,"")</f>
        <v/>
      </c>
      <c r="O11" s="32" t="str">
        <f>IF($AP$14+$AP$15&gt;0,$AP$15,"")</f>
        <v/>
      </c>
      <c r="P11" s="29" t="s">
        <v>9</v>
      </c>
      <c r="Q11" s="30" t="str">
        <f>IF($AP$14+$AP$15&gt;0,$AP$14,"")</f>
        <v/>
      </c>
      <c r="R11" s="44"/>
      <c r="S11" s="45"/>
      <c r="T11" s="46"/>
      <c r="U11" s="32" t="str">
        <f>IF($AP$8+$AP$9&gt;0,$AP$8,"")</f>
        <v/>
      </c>
      <c r="V11" s="29" t="s">
        <v>9</v>
      </c>
      <c r="W11" s="30" t="str">
        <f>IF($AP$8+$AP$9&gt;0,$AP$9,"")</f>
        <v/>
      </c>
      <c r="X11" s="32" t="str">
        <f>IF($AP$32+$AP$33&gt;0,$AP$32,"")</f>
        <v/>
      </c>
      <c r="Y11" s="29" t="s">
        <v>9</v>
      </c>
      <c r="Z11" s="43" t="str">
        <f>IF($AP$32+$AP$33&gt;0,$AP$33,"")</f>
        <v/>
      </c>
      <c r="AA11" s="47">
        <f>AM8+AN8+AO8+AM15+AN15+AO15+AM27+AN27+AO27+AM32+AN32+AO32</f>
        <v>0</v>
      </c>
      <c r="AB11" s="48" t="s">
        <v>9</v>
      </c>
      <c r="AC11" s="49">
        <f>AM9+AN9+AO9+AM14+AN14+AO14+AM26+AN26+AO26+AM33+AN33+AO33</f>
        <v>0</v>
      </c>
      <c r="AD11" s="37">
        <f>SUM($L$11,$O$11,$U$11,$X$11)</f>
        <v>0</v>
      </c>
      <c r="AE11" s="96" t="s">
        <v>9</v>
      </c>
      <c r="AF11" s="97">
        <f>SUM($N$11,$Q$11,$W$11,$Z$11)</f>
        <v>0</v>
      </c>
      <c r="AG11" s="40">
        <f>IF($L$11&gt;$N$11,1,0)+IF($O$11&gt;$Q$11,1,0)+IF($U$11&gt;$W$11,1,0)+IF($X$11&gt;$Z$11,1,0)</f>
        <v>0</v>
      </c>
      <c r="AH11" s="41" t="s">
        <v>9</v>
      </c>
      <c r="AI11" s="42">
        <f>IF($N$11&gt;$L$11,1,0)+IF($Q$11&gt;$O$11,1,0)+IF($W$11&gt;$U$11,1,0)+IF($Z$11&gt;$X$11,1,0)</f>
        <v>0</v>
      </c>
      <c r="AJ11" s="80">
        <f>IF(B11="","",RANK(B11,$B$9:$B$13,1))</f>
        <v>3</v>
      </c>
      <c r="AK11" s="312"/>
      <c r="AL11" s="4" t="str">
        <f>$L$16</f>
        <v>aa</v>
      </c>
      <c r="AM11" s="416"/>
      <c r="AN11" s="416"/>
      <c r="AO11" s="416"/>
      <c r="AP11" s="5">
        <f>IF(AM11&gt;AM12,1,0)+IF(AN11&gt;AN12,1,0)+IF(AO11&gt;AO12,1,0)</f>
        <v>0</v>
      </c>
      <c r="AQ11" s="313"/>
    </row>
    <row r="12" spans="1:43" s="3" customFormat="1" ht="34.9" customHeight="1" thickBot="1" x14ac:dyDescent="0.25">
      <c r="A12" s="302"/>
      <c r="B12" s="68">
        <f>IF(K12="","-",RANK(G12,$G$9:$G$13,0)+RANK(F12,$F$9:$F$13,0)%+RANK(E12,$E$9:$E$13,0)%%+ROW()%%%)</f>
        <v>1.0101119999999999</v>
      </c>
      <c r="C12" s="69">
        <f>IF(B12="","",RANK(B12,$B$9:$B$13,1))</f>
        <v>4</v>
      </c>
      <c r="D12" s="70" t="str">
        <f>$L$22</f>
        <v>dd</v>
      </c>
      <c r="E12" s="71">
        <f>SUM(AA12-AC12)</f>
        <v>0</v>
      </c>
      <c r="F12" s="71">
        <f>SUM(AD12-AF12)</f>
        <v>0</v>
      </c>
      <c r="G12" s="72">
        <f>SUM(AG12-AI12)</f>
        <v>0</v>
      </c>
      <c r="H12" s="73">
        <f>SMALL($B$9:$B$13,4)</f>
        <v>1.0101119999999999</v>
      </c>
      <c r="I12" s="69">
        <f>IF(H12="","",RANK(H12,$H$9:$H$13,1))</f>
        <v>4</v>
      </c>
      <c r="J12" s="82" t="str">
        <f>INDEX($D$9:$D$13,MATCH(H12,$B$9:$B$13,0),1)</f>
        <v>dd</v>
      </c>
      <c r="K12" s="5" t="str">
        <f>$L$22</f>
        <v>dd</v>
      </c>
      <c r="L12" s="43" t="str">
        <f>IF($AP$17+$AP$18&gt;0,$AP$18,"")</f>
        <v/>
      </c>
      <c r="M12" s="29" t="s">
        <v>9</v>
      </c>
      <c r="N12" s="30" t="str">
        <f>IF($AP$17+$AP$18&gt;0,$AP$17,"")</f>
        <v/>
      </c>
      <c r="O12" s="32" t="str">
        <f>IF($AP$29+$AP$30&gt;0,$AP$30,"")</f>
        <v/>
      </c>
      <c r="P12" s="29" t="s">
        <v>9</v>
      </c>
      <c r="Q12" s="30" t="str">
        <f>IF($AP$29+$AP$30&gt;0,$AP$29,"")</f>
        <v/>
      </c>
      <c r="R12" s="32" t="str">
        <f>IF($AP$8+$AP$9&gt;0,$AP$9,"")</f>
        <v/>
      </c>
      <c r="S12" s="29" t="s">
        <v>9</v>
      </c>
      <c r="T12" s="30" t="str">
        <f>IF($AP$8+$AP$9&gt;0,$AP$8,"")</f>
        <v/>
      </c>
      <c r="U12" s="44"/>
      <c r="V12" s="45"/>
      <c r="W12" s="46"/>
      <c r="X12" s="32" t="str">
        <f>IF($AP$23+$AP$24&gt;0,$AP$23,"")</f>
        <v/>
      </c>
      <c r="Y12" s="29" t="s">
        <v>9</v>
      </c>
      <c r="Z12" s="43" t="str">
        <f>IF($AP$23+$AP$24&gt;0,$AP$24,"")</f>
        <v/>
      </c>
      <c r="AA12" s="47">
        <f>AM9+AN9+AO9+AM18+AN18+AO18+AM23+AN23+AO23+AM30+AN30+AO30</f>
        <v>0</v>
      </c>
      <c r="AB12" s="48" t="s">
        <v>9</v>
      </c>
      <c r="AC12" s="49">
        <f>AM8+AN8+AO8+AM17+AN17+AO17+AM24+AN24+AO24+AM29+AN29+AO29</f>
        <v>0</v>
      </c>
      <c r="AD12" s="37">
        <f>SUM($L$12,$O$12,$R$12,$X$12)</f>
        <v>0</v>
      </c>
      <c r="AE12" s="96" t="s">
        <v>9</v>
      </c>
      <c r="AF12" s="97">
        <f>SUM($N$12,$Q$12,$T$12,$Z$12)</f>
        <v>0</v>
      </c>
      <c r="AG12" s="40">
        <f>IF($L$12&gt;$N$12,1,0)+IF($O$12&gt;$Q$12,1,0)+IF($R$12&gt;$T$12,1,0)+IF($X$12&gt;$Z$12,1,0)</f>
        <v>0</v>
      </c>
      <c r="AH12" s="41" t="s">
        <v>9</v>
      </c>
      <c r="AI12" s="42">
        <f>IF($N$12&gt;$L$12,1,0)+IF($Q$12&gt;$O$12,1,0)+IF($T$12&gt;$R$12,1,0)+IF($Z$12&gt;$X$12,1,0)</f>
        <v>0</v>
      </c>
      <c r="AJ12" s="80">
        <f>IF(B12="","",RANK(B12,$B$9:$B$13,1))</f>
        <v>4</v>
      </c>
      <c r="AK12" s="312"/>
      <c r="AL12" s="6" t="str">
        <f>$L$24</f>
        <v>ee</v>
      </c>
      <c r="AM12" s="417"/>
      <c r="AN12" s="417"/>
      <c r="AO12" s="417"/>
      <c r="AP12" s="7">
        <f>IF(AM12&gt;AM11,1,0)+IF(AN12&gt;AN11,1,0)+IF(AO12&gt;AO11,1,0)</f>
        <v>0</v>
      </c>
      <c r="AQ12" s="313"/>
    </row>
    <row r="13" spans="1:43" s="3" customFormat="1" ht="34.9" customHeight="1" thickBot="1" x14ac:dyDescent="0.25">
      <c r="A13" s="302"/>
      <c r="B13" s="74">
        <f>IF(K13="","-",RANK(G13,$G$9:$G$13,0)+RANK(F13,$F$9:$F$13,0)%+RANK(E13,$E$9:$E$13,0)%%+ROW()%%%)</f>
        <v>1.010113</v>
      </c>
      <c r="C13" s="75">
        <f>IF(B13="","",RANK(B13,$B$9:$B$13,1))</f>
        <v>5</v>
      </c>
      <c r="D13" s="70" t="str">
        <f>$L$24</f>
        <v>ee</v>
      </c>
      <c r="E13" s="76">
        <f>SUM(AA13-AC13)</f>
        <v>0</v>
      </c>
      <c r="F13" s="76">
        <f>SUM(AD13-AF13)</f>
        <v>0</v>
      </c>
      <c r="G13" s="77">
        <f>SUM(AG13-AI13)</f>
        <v>0</v>
      </c>
      <c r="H13" s="78">
        <f>SMALL($B$9:$B$13,5)</f>
        <v>1.010113</v>
      </c>
      <c r="I13" s="75">
        <f>IF(H13="","",RANK(H13,$H$9:$H$13,1))</f>
        <v>5</v>
      </c>
      <c r="J13" s="83" t="str">
        <f>INDEX($D$9:$D$13,MATCH(H13,$B$9:$B$13,0),1)</f>
        <v>ee</v>
      </c>
      <c r="K13" s="5" t="str">
        <f>$L$24</f>
        <v>ee</v>
      </c>
      <c r="L13" s="410" t="str">
        <f>IF($AP$11+$AP$12&gt;0,$AP$12,"")</f>
        <v/>
      </c>
      <c r="M13" s="51" t="s">
        <v>9</v>
      </c>
      <c r="N13" s="52" t="str">
        <f>IF($AP$11+$AP$12&gt;0,$AP$11,"")</f>
        <v/>
      </c>
      <c r="O13" s="56" t="str">
        <f>IF($AP$20+$AP$21&gt;0,$AP$21,"")</f>
        <v/>
      </c>
      <c r="P13" s="51" t="s">
        <v>9</v>
      </c>
      <c r="Q13" s="52" t="str">
        <f>IF($AP$20+$AP$21&gt;0,$AP$20,"")</f>
        <v/>
      </c>
      <c r="R13" s="56" t="str">
        <f>IF($AP$32+$AP$33&gt;0,$AP$33,"")</f>
        <v/>
      </c>
      <c r="S13" s="51" t="s">
        <v>9</v>
      </c>
      <c r="T13" s="52" t="str">
        <f>IF($AP$32+$AP$33&gt;0,$AP$32,"")</f>
        <v/>
      </c>
      <c r="U13" s="56" t="str">
        <f>IF($AP$23+$AP$24&gt;0,$AP$24,"")</f>
        <v/>
      </c>
      <c r="V13" s="94" t="s">
        <v>9</v>
      </c>
      <c r="W13" s="52" t="str">
        <f>IF($AP$23+$AP$24&gt;0,$AP$23,"")</f>
        <v/>
      </c>
      <c r="X13" s="84"/>
      <c r="Y13" s="85"/>
      <c r="Z13" s="85"/>
      <c r="AA13" s="59">
        <f>AM12+AN12+AO12+AM21+AN21+AO21+AM24+AN24+AO24+AM33+AN33+AO33</f>
        <v>0</v>
      </c>
      <c r="AB13" s="60" t="s">
        <v>9</v>
      </c>
      <c r="AC13" s="61">
        <f>AM11+AN11+AO11+AM20+AN20+AO20+AM23+AN23+AO23+AM32+AN32+AO32</f>
        <v>0</v>
      </c>
      <c r="AD13" s="62">
        <f>SUM($L$13,$O$13,$R$13,$U$13)</f>
        <v>0</v>
      </c>
      <c r="AE13" s="86" t="s">
        <v>9</v>
      </c>
      <c r="AF13" s="98">
        <f>SUM($N$13,$Q$13,$T$13,$W$13)</f>
        <v>0</v>
      </c>
      <c r="AG13" s="65">
        <f>IF($L$13&gt;$N$13,1,0)+IF($O$13&gt;$Q$13,1,0)+IF($R$13&gt;$T$13,1,0)+IF($U$13&gt;$W$13,1,0)</f>
        <v>0</v>
      </c>
      <c r="AH13" s="66" t="s">
        <v>9</v>
      </c>
      <c r="AI13" s="67">
        <f>IF($N$13&gt;$L$13,1,0)+IF($Q$13&gt;$O$13,1,0)+IF($T$13&gt;$R$13,1,0)+IF($W$13&gt;$U$13,1,0)</f>
        <v>0</v>
      </c>
      <c r="AJ13" s="81">
        <f>IF(B13="","",RANK(B13,$B$9:$B$13,1))</f>
        <v>5</v>
      </c>
      <c r="AK13" s="306"/>
      <c r="AL13" s="305"/>
      <c r="AM13" s="317"/>
      <c r="AN13" s="317"/>
      <c r="AO13" s="317"/>
      <c r="AP13" s="305"/>
      <c r="AQ13" s="313"/>
    </row>
    <row r="14" spans="1:43" s="3" customFormat="1" ht="34.9" customHeight="1" x14ac:dyDescent="0.2">
      <c r="A14" s="302"/>
      <c r="B14" s="105"/>
      <c r="C14" s="105"/>
      <c r="D14" s="105"/>
      <c r="E14" s="105"/>
      <c r="F14" s="105"/>
      <c r="G14" s="105"/>
      <c r="H14" s="105"/>
      <c r="I14" s="105"/>
      <c r="J14" s="105"/>
      <c r="K14" s="301"/>
      <c r="L14" s="320"/>
      <c r="M14" s="320"/>
      <c r="N14" s="307"/>
      <c r="O14" s="307"/>
      <c r="P14" s="303"/>
      <c r="Q14" s="303"/>
      <c r="R14" s="303"/>
      <c r="S14" s="303"/>
      <c r="T14" s="303"/>
      <c r="U14" s="303"/>
      <c r="V14" s="303"/>
      <c r="W14" s="303"/>
      <c r="X14" s="305"/>
      <c r="Y14" s="305"/>
      <c r="Z14" s="303"/>
      <c r="AA14" s="303"/>
      <c r="AB14" s="303"/>
      <c r="AC14" s="306"/>
      <c r="AD14" s="306"/>
      <c r="AE14" s="306"/>
      <c r="AF14" s="306"/>
      <c r="AG14" s="305"/>
      <c r="AH14" s="305"/>
      <c r="AI14" s="305"/>
      <c r="AJ14" s="305"/>
      <c r="AK14" s="312"/>
      <c r="AL14" s="27" t="str">
        <f>$L$18</f>
        <v>bb</v>
      </c>
      <c r="AM14" s="416"/>
      <c r="AN14" s="416"/>
      <c r="AO14" s="416"/>
      <c r="AP14" s="5">
        <f>IF(AM14&gt;AM15,1,0)+IF(AN14&gt;AN15,1,0)+IF(AO14&gt;AO15,1,0)</f>
        <v>0</v>
      </c>
      <c r="AQ14" s="313"/>
    </row>
    <row r="15" spans="1:43" s="3" customFormat="1" ht="34.9" customHeight="1" thickBot="1" x14ac:dyDescent="0.25">
      <c r="A15" s="302"/>
      <c r="B15" s="303"/>
      <c r="C15" s="303"/>
      <c r="D15" s="303"/>
      <c r="E15" s="303"/>
      <c r="F15" s="303"/>
      <c r="G15" s="303"/>
      <c r="H15" s="303"/>
      <c r="I15" s="303"/>
      <c r="J15" s="303"/>
      <c r="K15" s="107"/>
      <c r="L15" s="520" t="s">
        <v>77</v>
      </c>
      <c r="M15" s="521"/>
      <c r="N15" s="521"/>
      <c r="O15" s="521"/>
      <c r="P15" s="521"/>
      <c r="Q15" s="521"/>
      <c r="R15" s="521"/>
      <c r="S15" s="303"/>
      <c r="T15" s="303"/>
      <c r="U15" s="303"/>
      <c r="V15" s="303"/>
      <c r="W15" s="303"/>
      <c r="X15" s="305"/>
      <c r="Y15" s="305"/>
      <c r="Z15" s="303"/>
      <c r="AA15" s="525" t="s">
        <v>10</v>
      </c>
      <c r="AB15" s="487"/>
      <c r="AC15" s="487"/>
      <c r="AD15" s="487"/>
      <c r="AE15" s="487"/>
      <c r="AF15" s="488"/>
      <c r="AG15" s="488"/>
      <c r="AH15" s="488"/>
      <c r="AI15" s="305"/>
      <c r="AJ15" s="305"/>
      <c r="AK15" s="305"/>
      <c r="AL15" s="6" t="str">
        <f>$L$20</f>
        <v>cc</v>
      </c>
      <c r="AM15" s="417"/>
      <c r="AN15" s="417"/>
      <c r="AO15" s="417"/>
      <c r="AP15" s="7">
        <f>IF(AM15&gt;AM14,1,0)+IF(AN15&gt;AN14,1,0)+IF(AO15&gt;AO14,1,0)</f>
        <v>0</v>
      </c>
      <c r="AQ15" s="313"/>
    </row>
    <row r="16" spans="1:43" s="3" customFormat="1" ht="34.9" customHeight="1" thickTop="1" thickBot="1" x14ac:dyDescent="0.2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24" t="s">
        <v>11</v>
      </c>
      <c r="L16" s="532" t="s">
        <v>19</v>
      </c>
      <c r="M16" s="533"/>
      <c r="N16" s="533"/>
      <c r="O16" s="533"/>
      <c r="P16" s="533"/>
      <c r="Q16" s="533"/>
      <c r="R16" s="534"/>
      <c r="S16" s="303"/>
      <c r="T16" s="303"/>
      <c r="U16" s="303"/>
      <c r="V16" s="303"/>
      <c r="W16" s="303"/>
      <c r="X16" s="305"/>
      <c r="Y16" s="305"/>
      <c r="Z16" s="303"/>
      <c r="AA16" s="522" t="str">
        <f>$J$9</f>
        <v>aa</v>
      </c>
      <c r="AB16" s="523"/>
      <c r="AC16" s="523"/>
      <c r="AD16" s="523"/>
      <c r="AE16" s="523"/>
      <c r="AF16" s="523"/>
      <c r="AG16" s="523"/>
      <c r="AH16" s="524"/>
      <c r="AI16" s="305"/>
      <c r="AJ16" s="305"/>
      <c r="AK16" s="312"/>
      <c r="AL16" s="312"/>
      <c r="AM16" s="418"/>
      <c r="AN16" s="418"/>
      <c r="AO16" s="418"/>
      <c r="AP16" s="317"/>
      <c r="AQ16" s="313"/>
    </row>
    <row r="17" spans="1:43" s="3" customFormat="1" ht="34.9" customHeight="1" thickTop="1" thickBot="1" x14ac:dyDescent="0.35">
      <c r="A17" s="302"/>
      <c r="B17" s="303"/>
      <c r="C17" s="303"/>
      <c r="D17" s="303"/>
      <c r="E17" s="303"/>
      <c r="F17" s="303"/>
      <c r="G17" s="303"/>
      <c r="H17" s="303"/>
      <c r="I17" s="303"/>
      <c r="J17" s="303"/>
      <c r="K17" s="324"/>
      <c r="L17" s="411"/>
      <c r="M17" s="411"/>
      <c r="N17" s="411"/>
      <c r="O17" s="411"/>
      <c r="P17" s="412"/>
      <c r="Q17" s="412"/>
      <c r="R17" s="412"/>
      <c r="S17" s="303"/>
      <c r="T17" s="303"/>
      <c r="U17" s="303"/>
      <c r="V17" s="303"/>
      <c r="W17" s="303"/>
      <c r="X17" s="305"/>
      <c r="Y17" s="305"/>
      <c r="Z17" s="303"/>
      <c r="AA17" s="526" t="s">
        <v>12</v>
      </c>
      <c r="AB17" s="494"/>
      <c r="AC17" s="494"/>
      <c r="AD17" s="494"/>
      <c r="AE17" s="494"/>
      <c r="AF17" s="494"/>
      <c r="AG17" s="494"/>
      <c r="AH17" s="494"/>
      <c r="AI17" s="305"/>
      <c r="AJ17" s="305"/>
      <c r="AK17" s="305"/>
      <c r="AL17" s="27" t="str">
        <f>$L$16</f>
        <v>aa</v>
      </c>
      <c r="AM17" s="416"/>
      <c r="AN17" s="416"/>
      <c r="AO17" s="416"/>
      <c r="AP17" s="5">
        <f>IF(AM17&gt;AM18,1,0)+IF(AN17&gt;AN18,1,0)+IF(AO17&gt;AO18,1,0)</f>
        <v>0</v>
      </c>
      <c r="AQ17" s="313"/>
    </row>
    <row r="18" spans="1:43" s="3" customFormat="1" ht="34.9" customHeight="1" thickTop="1" thickBot="1" x14ac:dyDescent="0.25">
      <c r="A18" s="302"/>
      <c r="B18" s="303"/>
      <c r="C18" s="303"/>
      <c r="D18" s="303"/>
      <c r="E18" s="303"/>
      <c r="F18" s="303"/>
      <c r="G18" s="303"/>
      <c r="H18" s="303"/>
      <c r="I18" s="303"/>
      <c r="J18" s="303"/>
      <c r="K18" s="324" t="s">
        <v>13</v>
      </c>
      <c r="L18" s="532" t="s">
        <v>20</v>
      </c>
      <c r="M18" s="533"/>
      <c r="N18" s="533"/>
      <c r="O18" s="533"/>
      <c r="P18" s="533"/>
      <c r="Q18" s="533"/>
      <c r="R18" s="534"/>
      <c r="S18" s="303"/>
      <c r="T18" s="303"/>
      <c r="U18" s="303"/>
      <c r="V18" s="303"/>
      <c r="W18" s="303"/>
      <c r="X18" s="305"/>
      <c r="Y18" s="305"/>
      <c r="Z18" s="303"/>
      <c r="AA18" s="522" t="str">
        <f>$J$10</f>
        <v>bb</v>
      </c>
      <c r="AB18" s="523"/>
      <c r="AC18" s="523"/>
      <c r="AD18" s="523"/>
      <c r="AE18" s="523"/>
      <c r="AF18" s="523"/>
      <c r="AG18" s="523"/>
      <c r="AH18" s="524"/>
      <c r="AI18" s="305"/>
      <c r="AJ18" s="305"/>
      <c r="AK18" s="312"/>
      <c r="AL18" s="6" t="str">
        <f>$L$22</f>
        <v>dd</v>
      </c>
      <c r="AM18" s="417"/>
      <c r="AN18" s="417"/>
      <c r="AO18" s="417"/>
      <c r="AP18" s="7">
        <f>IF(AM18&gt;AM17,1,0)+IF(AN18&gt;AN17,1,0)+IF(AO18&gt;AO17,1,0)</f>
        <v>0</v>
      </c>
      <c r="AQ18" s="313"/>
    </row>
    <row r="19" spans="1:43" s="3" customFormat="1" ht="34.9" customHeight="1" thickTop="1" thickBot="1" x14ac:dyDescent="0.35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24"/>
      <c r="L19" s="325"/>
      <c r="M19" s="325"/>
      <c r="N19" s="325"/>
      <c r="O19" s="325"/>
      <c r="P19" s="412"/>
      <c r="Q19" s="412"/>
      <c r="R19" s="412"/>
      <c r="S19" s="303"/>
      <c r="T19" s="303"/>
      <c r="U19" s="303"/>
      <c r="V19" s="303"/>
      <c r="W19" s="303"/>
      <c r="X19" s="305"/>
      <c r="Y19" s="305"/>
      <c r="Z19" s="303"/>
      <c r="AA19" s="526" t="s">
        <v>14</v>
      </c>
      <c r="AB19" s="494"/>
      <c r="AC19" s="494"/>
      <c r="AD19" s="494"/>
      <c r="AE19" s="494"/>
      <c r="AF19" s="494"/>
      <c r="AG19" s="494"/>
      <c r="AH19" s="494"/>
      <c r="AI19" s="305"/>
      <c r="AJ19" s="305"/>
      <c r="AK19" s="305"/>
      <c r="AL19" s="303"/>
      <c r="AM19" s="415"/>
      <c r="AN19" s="415"/>
      <c r="AO19" s="415"/>
      <c r="AP19" s="303"/>
      <c r="AQ19" s="313"/>
    </row>
    <row r="20" spans="1:43" s="3" customFormat="1" ht="34.9" customHeight="1" thickTop="1" thickBot="1" x14ac:dyDescent="0.2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24" t="s">
        <v>15</v>
      </c>
      <c r="L20" s="532" t="s">
        <v>21</v>
      </c>
      <c r="M20" s="533"/>
      <c r="N20" s="533"/>
      <c r="O20" s="533"/>
      <c r="P20" s="533"/>
      <c r="Q20" s="533"/>
      <c r="R20" s="534"/>
      <c r="S20" s="307"/>
      <c r="T20" s="307"/>
      <c r="U20" s="307"/>
      <c r="V20" s="307"/>
      <c r="W20" s="307"/>
      <c r="X20" s="307"/>
      <c r="Y20" s="307"/>
      <c r="Z20" s="303"/>
      <c r="AA20" s="522" t="str">
        <f>$J$11</f>
        <v>cc</v>
      </c>
      <c r="AB20" s="523"/>
      <c r="AC20" s="523"/>
      <c r="AD20" s="523"/>
      <c r="AE20" s="523"/>
      <c r="AF20" s="523"/>
      <c r="AG20" s="523"/>
      <c r="AH20" s="524"/>
      <c r="AI20" s="303"/>
      <c r="AJ20" s="303"/>
      <c r="AK20" s="312"/>
      <c r="AL20" s="4" t="str">
        <f>$L$18</f>
        <v>bb</v>
      </c>
      <c r="AM20" s="416"/>
      <c r="AN20" s="416"/>
      <c r="AO20" s="416"/>
      <c r="AP20" s="5">
        <f>IF(AM20&gt;AM21,1,0)+IF(AN20&gt;AN21,1,0)+IF(AO20&gt;AO21,1,0)</f>
        <v>0</v>
      </c>
      <c r="AQ20" s="313"/>
    </row>
    <row r="21" spans="1:43" s="3" customFormat="1" ht="34.9" customHeight="1" thickTop="1" thickBot="1" x14ac:dyDescent="0.35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24"/>
      <c r="L21" s="411"/>
      <c r="M21" s="411"/>
      <c r="N21" s="411"/>
      <c r="O21" s="411"/>
      <c r="P21" s="412"/>
      <c r="Q21" s="412"/>
      <c r="R21" s="413"/>
      <c r="S21" s="307"/>
      <c r="T21" s="307"/>
      <c r="U21" s="307"/>
      <c r="V21" s="307"/>
      <c r="W21" s="307"/>
      <c r="X21" s="307"/>
      <c r="Y21" s="307"/>
      <c r="Z21" s="303"/>
      <c r="AA21" s="526" t="s">
        <v>16</v>
      </c>
      <c r="AB21" s="526"/>
      <c r="AC21" s="526"/>
      <c r="AD21" s="526"/>
      <c r="AE21" s="526"/>
      <c r="AF21" s="526"/>
      <c r="AG21" s="526"/>
      <c r="AH21" s="526"/>
      <c r="AI21" s="303"/>
      <c r="AJ21" s="303"/>
      <c r="AK21" s="303"/>
      <c r="AL21" s="6" t="str">
        <f>$L$24</f>
        <v>ee</v>
      </c>
      <c r="AM21" s="417"/>
      <c r="AN21" s="417"/>
      <c r="AO21" s="417"/>
      <c r="AP21" s="7">
        <f>IF(AM21&gt;AM20,1,0)+IF(AN21&gt;AN20,1,0)+IF(AO21&gt;AO20,1,0)</f>
        <v>0</v>
      </c>
      <c r="AQ21" s="313"/>
    </row>
    <row r="22" spans="1:43" s="3" customFormat="1" ht="34.9" customHeight="1" thickTop="1" thickBot="1" x14ac:dyDescent="0.25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24" t="s">
        <v>17</v>
      </c>
      <c r="L22" s="532" t="s">
        <v>23</v>
      </c>
      <c r="M22" s="533"/>
      <c r="N22" s="533"/>
      <c r="O22" s="533"/>
      <c r="P22" s="533"/>
      <c r="Q22" s="533"/>
      <c r="R22" s="534"/>
      <c r="S22" s="303"/>
      <c r="T22" s="303"/>
      <c r="U22" s="303"/>
      <c r="V22" s="303"/>
      <c r="W22" s="303"/>
      <c r="X22" s="303"/>
      <c r="Y22" s="303"/>
      <c r="Z22" s="303"/>
      <c r="AA22" s="522" t="str">
        <f>$J$12</f>
        <v>dd</v>
      </c>
      <c r="AB22" s="523"/>
      <c r="AC22" s="523"/>
      <c r="AD22" s="523"/>
      <c r="AE22" s="523"/>
      <c r="AF22" s="523"/>
      <c r="AG22" s="523"/>
      <c r="AH22" s="524"/>
      <c r="AI22" s="303"/>
      <c r="AJ22" s="303"/>
      <c r="AK22" s="312"/>
      <c r="AL22" s="315"/>
      <c r="AM22" s="419"/>
      <c r="AN22" s="419"/>
      <c r="AO22" s="419"/>
      <c r="AP22" s="315"/>
      <c r="AQ22" s="313"/>
    </row>
    <row r="23" spans="1:43" s="3" customFormat="1" ht="34.9" customHeight="1" thickTop="1" thickBot="1" x14ac:dyDescent="0.35">
      <c r="A23" s="302"/>
      <c r="B23" s="303"/>
      <c r="C23" s="303"/>
      <c r="D23" s="303"/>
      <c r="E23" s="303"/>
      <c r="F23" s="303"/>
      <c r="G23" s="303"/>
      <c r="H23" s="303"/>
      <c r="I23" s="303"/>
      <c r="J23" s="303"/>
      <c r="K23" s="107"/>
      <c r="L23" s="414"/>
      <c r="M23" s="414"/>
      <c r="N23" s="414"/>
      <c r="O23" s="414"/>
      <c r="P23" s="415"/>
      <c r="Q23" s="415"/>
      <c r="R23" s="415"/>
      <c r="S23" s="303"/>
      <c r="T23" s="303"/>
      <c r="U23" s="303"/>
      <c r="V23" s="303"/>
      <c r="W23" s="303"/>
      <c r="X23" s="303"/>
      <c r="Y23" s="303"/>
      <c r="Z23" s="303"/>
      <c r="AA23" s="541" t="s">
        <v>25</v>
      </c>
      <c r="AB23" s="542"/>
      <c r="AC23" s="542"/>
      <c r="AD23" s="542"/>
      <c r="AE23" s="542"/>
      <c r="AF23" s="542"/>
      <c r="AG23" s="542"/>
      <c r="AH23" s="542"/>
      <c r="AI23" s="303"/>
      <c r="AJ23" s="303"/>
      <c r="AK23" s="303"/>
      <c r="AL23" s="4" t="str">
        <f>$L$22</f>
        <v>dd</v>
      </c>
      <c r="AM23" s="416"/>
      <c r="AN23" s="416"/>
      <c r="AO23" s="416"/>
      <c r="AP23" s="5">
        <f>IF(AM23&gt;AM24,1,0)+IF(AN23&gt;AN24,1,0)+IF(AO23&gt;AO24,1,0)</f>
        <v>0</v>
      </c>
      <c r="AQ23" s="313"/>
    </row>
    <row r="24" spans="1:43" s="3" customFormat="1" ht="34.9" customHeight="1" thickTop="1" thickBot="1" x14ac:dyDescent="0.25">
      <c r="A24" s="302"/>
      <c r="B24" s="303"/>
      <c r="C24" s="303"/>
      <c r="D24" s="303"/>
      <c r="E24" s="303"/>
      <c r="F24" s="303"/>
      <c r="G24" s="303"/>
      <c r="H24" s="303"/>
      <c r="I24" s="303"/>
      <c r="J24" s="303"/>
      <c r="K24" s="324" t="s">
        <v>24</v>
      </c>
      <c r="L24" s="532" t="s">
        <v>27</v>
      </c>
      <c r="M24" s="533"/>
      <c r="N24" s="533"/>
      <c r="O24" s="533"/>
      <c r="P24" s="533"/>
      <c r="Q24" s="533"/>
      <c r="R24" s="534"/>
      <c r="S24" s="303"/>
      <c r="T24" s="303"/>
      <c r="U24" s="303"/>
      <c r="V24" s="303"/>
      <c r="W24" s="303"/>
      <c r="X24" s="303"/>
      <c r="Y24" s="303"/>
      <c r="Z24" s="303"/>
      <c r="AA24" s="522" t="str">
        <f>$J$13</f>
        <v>ee</v>
      </c>
      <c r="AB24" s="523"/>
      <c r="AC24" s="523"/>
      <c r="AD24" s="523"/>
      <c r="AE24" s="523"/>
      <c r="AF24" s="523"/>
      <c r="AG24" s="523"/>
      <c r="AH24" s="524"/>
      <c r="AI24" s="303"/>
      <c r="AJ24" s="303"/>
      <c r="AK24" s="303"/>
      <c r="AL24" s="6" t="str">
        <f>$L$24</f>
        <v>ee</v>
      </c>
      <c r="AM24" s="417"/>
      <c r="AN24" s="417"/>
      <c r="AO24" s="417"/>
      <c r="AP24" s="7">
        <f>IF(AM24&gt;AM23,1,0)+IF(AN24&gt;AN23,1,0)+IF(AO24&gt;AO23,1,0)</f>
        <v>0</v>
      </c>
      <c r="AQ24" s="313"/>
    </row>
    <row r="25" spans="1:43" s="3" customFormat="1" ht="34.9" customHeight="1" thickTop="1" x14ac:dyDescent="0.25">
      <c r="A25" s="302"/>
      <c r="B25" s="105"/>
      <c r="C25" s="105"/>
      <c r="D25" s="105"/>
      <c r="E25" s="105"/>
      <c r="F25" s="105"/>
      <c r="G25" s="105"/>
      <c r="H25" s="105"/>
      <c r="I25" s="105"/>
      <c r="J25" s="105"/>
      <c r="K25" s="107"/>
      <c r="L25" s="107"/>
      <c r="M25" s="107"/>
      <c r="N25" s="107"/>
      <c r="O25" s="107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21"/>
      <c r="AD25" s="321"/>
      <c r="AE25" s="321"/>
      <c r="AF25" s="321"/>
      <c r="AG25" s="303"/>
      <c r="AH25" s="303"/>
      <c r="AI25" s="303"/>
      <c r="AJ25" s="303"/>
      <c r="AK25" s="303"/>
      <c r="AL25" s="315"/>
      <c r="AM25" s="315"/>
      <c r="AN25" s="315"/>
      <c r="AO25" s="315"/>
      <c r="AP25" s="315"/>
      <c r="AQ25" s="313"/>
    </row>
    <row r="26" spans="1:43" s="3" customFormat="1" ht="34.9" customHeight="1" x14ac:dyDescent="0.25">
      <c r="A26" s="302"/>
      <c r="B26" s="105"/>
      <c r="C26" s="105"/>
      <c r="D26" s="105"/>
      <c r="E26" s="105"/>
      <c r="F26" s="105"/>
      <c r="G26" s="105"/>
      <c r="H26" s="105"/>
      <c r="I26" s="105"/>
      <c r="J26" s="105"/>
      <c r="K26" s="107"/>
      <c r="L26" s="107"/>
      <c r="M26" s="107"/>
      <c r="N26" s="107"/>
      <c r="O26" s="107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21"/>
      <c r="AD26" s="321"/>
      <c r="AE26" s="321"/>
      <c r="AF26" s="321"/>
      <c r="AG26" s="303"/>
      <c r="AH26" s="303"/>
      <c r="AI26" s="303"/>
      <c r="AJ26" s="303"/>
      <c r="AK26" s="303"/>
      <c r="AL26" s="4" t="str">
        <f>$L$16</f>
        <v>aa</v>
      </c>
      <c r="AM26" s="416"/>
      <c r="AN26" s="416"/>
      <c r="AO26" s="416"/>
      <c r="AP26" s="5">
        <f>IF(AM26&gt;AM27,1,0)+IF(AN26&gt;AN27,1,0)+IF(AO26&gt;AO27,1,0)</f>
        <v>0</v>
      </c>
      <c r="AQ26" s="313"/>
    </row>
    <row r="27" spans="1:43" s="3" customFormat="1" ht="34.9" customHeight="1" thickBot="1" x14ac:dyDescent="0.3">
      <c r="A27" s="302"/>
      <c r="B27" s="105"/>
      <c r="C27" s="105"/>
      <c r="D27" s="105"/>
      <c r="E27" s="105"/>
      <c r="F27" s="105"/>
      <c r="G27" s="105"/>
      <c r="H27" s="105"/>
      <c r="I27" s="105"/>
      <c r="J27" s="105"/>
      <c r="K27" s="107"/>
      <c r="L27" s="107"/>
      <c r="M27" s="107"/>
      <c r="N27" s="107"/>
      <c r="O27" s="107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21"/>
      <c r="AD27" s="321"/>
      <c r="AE27" s="321"/>
      <c r="AF27" s="321"/>
      <c r="AG27" s="303"/>
      <c r="AH27" s="303"/>
      <c r="AI27" s="303"/>
      <c r="AJ27" s="303"/>
      <c r="AK27" s="303"/>
      <c r="AL27" s="6" t="str">
        <f>$L$20</f>
        <v>cc</v>
      </c>
      <c r="AM27" s="417"/>
      <c r="AN27" s="417"/>
      <c r="AO27" s="417"/>
      <c r="AP27" s="7">
        <f>IF(AM27&gt;AM26,1,0)+IF(AN27&gt;AN26,1,0)+IF(AO27&gt;AO26,1,0)</f>
        <v>0</v>
      </c>
      <c r="AQ27" s="313"/>
    </row>
    <row r="28" spans="1:43" s="3" customFormat="1" ht="34.9" customHeight="1" x14ac:dyDescent="0.25">
      <c r="A28" s="302"/>
      <c r="B28" s="105"/>
      <c r="C28" s="105"/>
      <c r="D28" s="105"/>
      <c r="E28" s="105"/>
      <c r="F28" s="105"/>
      <c r="G28" s="105"/>
      <c r="H28" s="105"/>
      <c r="I28" s="105"/>
      <c r="J28" s="105"/>
      <c r="K28" s="107"/>
      <c r="L28" s="107"/>
      <c r="M28" s="107"/>
      <c r="N28" s="107"/>
      <c r="O28" s="107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21"/>
      <c r="AD28" s="321"/>
      <c r="AE28" s="321"/>
      <c r="AF28" s="321"/>
      <c r="AG28" s="303"/>
      <c r="AH28" s="303"/>
      <c r="AI28" s="303"/>
      <c r="AJ28" s="303"/>
      <c r="AK28" s="303"/>
      <c r="AL28" s="315"/>
      <c r="AM28" s="315"/>
      <c r="AN28" s="315"/>
      <c r="AO28" s="315"/>
      <c r="AP28" s="315"/>
      <c r="AQ28" s="313"/>
    </row>
    <row r="29" spans="1:43" s="3" customFormat="1" ht="34.9" customHeight="1" x14ac:dyDescent="0.25">
      <c r="A29" s="302"/>
      <c r="B29" s="105"/>
      <c r="C29" s="105"/>
      <c r="D29" s="105"/>
      <c r="E29" s="105"/>
      <c r="F29" s="105"/>
      <c r="G29" s="105"/>
      <c r="H29" s="105"/>
      <c r="I29" s="105"/>
      <c r="J29" s="105"/>
      <c r="K29" s="107"/>
      <c r="L29" s="107"/>
      <c r="M29" s="107"/>
      <c r="N29" s="107"/>
      <c r="O29" s="107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21"/>
      <c r="AD29" s="321"/>
      <c r="AE29" s="321"/>
      <c r="AF29" s="321"/>
      <c r="AG29" s="303"/>
      <c r="AH29" s="303"/>
      <c r="AI29" s="303"/>
      <c r="AJ29" s="303"/>
      <c r="AK29" s="303"/>
      <c r="AL29" s="4" t="str">
        <f>$L$18</f>
        <v>bb</v>
      </c>
      <c r="AM29" s="416"/>
      <c r="AN29" s="416"/>
      <c r="AO29" s="416"/>
      <c r="AP29" s="5">
        <f>IF(AM29&gt;AM30,1,0)+IF(AN29&gt;AN30,1,0)+IF(AO29&gt;AO30,1,0)</f>
        <v>0</v>
      </c>
      <c r="AQ29" s="313"/>
    </row>
    <row r="30" spans="1:43" s="3" customFormat="1" ht="34.9" customHeight="1" thickBot="1" x14ac:dyDescent="0.3">
      <c r="A30" s="302"/>
      <c r="B30" s="105"/>
      <c r="C30" s="105"/>
      <c r="D30" s="105"/>
      <c r="E30" s="105"/>
      <c r="F30" s="105"/>
      <c r="G30" s="105"/>
      <c r="H30" s="105"/>
      <c r="I30" s="105"/>
      <c r="J30" s="105"/>
      <c r="K30" s="107"/>
      <c r="L30" s="107"/>
      <c r="M30" s="107"/>
      <c r="N30" s="107"/>
      <c r="O30" s="107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21"/>
      <c r="AD30" s="321"/>
      <c r="AE30" s="321"/>
      <c r="AF30" s="321"/>
      <c r="AG30" s="303"/>
      <c r="AH30" s="303"/>
      <c r="AI30" s="303"/>
      <c r="AJ30" s="303"/>
      <c r="AK30" s="303"/>
      <c r="AL30" s="6" t="str">
        <f>$L$22</f>
        <v>dd</v>
      </c>
      <c r="AM30" s="417"/>
      <c r="AN30" s="417"/>
      <c r="AO30" s="417"/>
      <c r="AP30" s="7">
        <f>IF(AM30&gt;AM29,1,0)+IF(AN30&gt;AN29,1,0)+IF(AO30&gt;AO29,1,0)</f>
        <v>0</v>
      </c>
      <c r="AQ30" s="313"/>
    </row>
    <row r="31" spans="1:43" s="3" customFormat="1" ht="34.9" customHeight="1" x14ac:dyDescent="0.25">
      <c r="A31" s="302"/>
      <c r="B31" s="105"/>
      <c r="C31" s="105"/>
      <c r="D31" s="105"/>
      <c r="E31" s="105"/>
      <c r="F31" s="105"/>
      <c r="G31" s="105"/>
      <c r="H31" s="105"/>
      <c r="I31" s="105"/>
      <c r="J31" s="105"/>
      <c r="K31" s="107"/>
      <c r="L31" s="107"/>
      <c r="M31" s="107"/>
      <c r="N31" s="107"/>
      <c r="O31" s="107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21"/>
      <c r="AD31" s="321"/>
      <c r="AE31" s="321"/>
      <c r="AF31" s="321"/>
      <c r="AG31" s="303"/>
      <c r="AH31" s="303"/>
      <c r="AI31" s="303"/>
      <c r="AJ31" s="303"/>
      <c r="AK31" s="303"/>
      <c r="AL31" s="315"/>
      <c r="AM31" s="315"/>
      <c r="AN31" s="315"/>
      <c r="AO31" s="315"/>
      <c r="AP31" s="315"/>
      <c r="AQ31" s="313"/>
    </row>
    <row r="32" spans="1:43" s="3" customFormat="1" ht="34.9" customHeight="1" x14ac:dyDescent="0.25">
      <c r="A32" s="302"/>
      <c r="B32" s="105"/>
      <c r="C32" s="105"/>
      <c r="D32" s="105"/>
      <c r="E32" s="105"/>
      <c r="F32" s="105"/>
      <c r="G32" s="105"/>
      <c r="H32" s="105"/>
      <c r="I32" s="105"/>
      <c r="J32" s="105"/>
      <c r="K32" s="107"/>
      <c r="L32" s="107"/>
      <c r="M32" s="107"/>
      <c r="N32" s="107"/>
      <c r="O32" s="107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21"/>
      <c r="AD32" s="321"/>
      <c r="AE32" s="321"/>
      <c r="AF32" s="321"/>
      <c r="AG32" s="303"/>
      <c r="AH32" s="303"/>
      <c r="AI32" s="303"/>
      <c r="AJ32" s="303"/>
      <c r="AK32" s="303"/>
      <c r="AL32" s="4" t="str">
        <f>$L$20</f>
        <v>cc</v>
      </c>
      <c r="AM32" s="416"/>
      <c r="AN32" s="416"/>
      <c r="AO32" s="416"/>
      <c r="AP32" s="5">
        <f>IF(AM32&gt;AM33,1,0)+IF(AN32&gt;AN33,1,0)+IF(AO32&gt;AO33,1,0)</f>
        <v>0</v>
      </c>
      <c r="AQ32" s="313"/>
    </row>
    <row r="33" spans="1:43" ht="34.9" customHeight="1" thickBot="1" x14ac:dyDescent="0.3">
      <c r="B33" s="104"/>
      <c r="C33" s="104"/>
      <c r="D33" s="104"/>
      <c r="E33" s="104"/>
      <c r="F33" s="104"/>
      <c r="G33" s="104"/>
      <c r="H33" s="104"/>
      <c r="I33" s="104"/>
      <c r="J33" s="104"/>
      <c r="K33" s="538"/>
      <c r="L33" s="538"/>
      <c r="M33" s="538"/>
      <c r="N33" s="538"/>
      <c r="O33" s="538"/>
      <c r="P33" s="107"/>
      <c r="Q33" s="107"/>
      <c r="R33" s="538"/>
      <c r="S33" s="538"/>
      <c r="T33" s="538"/>
      <c r="U33" s="538"/>
      <c r="V33" s="538"/>
      <c r="W33" s="538"/>
      <c r="X33" s="538"/>
      <c r="Y33" s="538"/>
      <c r="Z33" s="321"/>
      <c r="AA33" s="299"/>
      <c r="AB33" s="315"/>
      <c r="AC33" s="539"/>
      <c r="AD33" s="540"/>
      <c r="AE33" s="540"/>
      <c r="AF33" s="540"/>
      <c r="AG33" s="540"/>
      <c r="AH33" s="318"/>
      <c r="AI33" s="318"/>
      <c r="AJ33" s="318"/>
      <c r="AK33" s="315"/>
      <c r="AL33" s="6" t="str">
        <f>$L$24</f>
        <v>ee</v>
      </c>
      <c r="AM33" s="417"/>
      <c r="AN33" s="417"/>
      <c r="AO33" s="417"/>
      <c r="AP33" s="7">
        <f>IF(AM33&gt;AM32,1,0)+IF(AN33&gt;AN32,1,0)+IF(AO33&gt;AO32,1,0)</f>
        <v>0</v>
      </c>
      <c r="AQ33" s="310"/>
    </row>
    <row r="34" spans="1:43" ht="34.9" customHeight="1" thickBot="1" x14ac:dyDescent="0.3">
      <c r="A34" s="319"/>
      <c r="B34" s="106"/>
      <c r="C34" s="106"/>
      <c r="D34" s="106"/>
      <c r="E34" s="106"/>
      <c r="F34" s="106"/>
      <c r="G34" s="106"/>
      <c r="H34" s="106"/>
      <c r="I34" s="106"/>
      <c r="J34" s="106"/>
      <c r="K34" s="492" t="s">
        <v>98</v>
      </c>
      <c r="L34" s="493"/>
      <c r="M34" s="493"/>
      <c r="N34" s="493"/>
      <c r="O34" s="493"/>
      <c r="P34" s="493"/>
      <c r="Q34" s="316"/>
      <c r="R34" s="316"/>
      <c r="S34" s="316"/>
      <c r="T34" s="316"/>
      <c r="U34" s="316"/>
      <c r="V34" s="316"/>
      <c r="W34" s="316"/>
      <c r="X34" s="316"/>
      <c r="Y34" s="323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4"/>
    </row>
  </sheetData>
  <customSheetViews>
    <customSheetView guid="{7BF54B68-3C5D-4234-B158-ABDC759C8A89}" scale="75" showGridLines="0" fitToPage="1" hiddenColumns="1" topLeftCell="A13">
      <selection activeCell="V53" sqref="V53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39" orientation="landscape" horizontalDpi="300" verticalDpi="300" r:id="rId1"/>
      <headerFooter alignWithMargins="0"/>
    </customSheetView>
  </customSheetViews>
  <mergeCells count="33">
    <mergeCell ref="L2:AL2"/>
    <mergeCell ref="L22:R22"/>
    <mergeCell ref="K33:O33"/>
    <mergeCell ref="R33:Y33"/>
    <mergeCell ref="AC33:AG33"/>
    <mergeCell ref="AA22:AH22"/>
    <mergeCell ref="L16:R16"/>
    <mergeCell ref="AA8:AC8"/>
    <mergeCell ref="L18:R18"/>
    <mergeCell ref="L20:R20"/>
    <mergeCell ref="AA23:AH23"/>
    <mergeCell ref="AA24:AH24"/>
    <mergeCell ref="K34:P34"/>
    <mergeCell ref="AN3:AN4"/>
    <mergeCell ref="AA15:AH15"/>
    <mergeCell ref="AA17:AH17"/>
    <mergeCell ref="L24:R24"/>
    <mergeCell ref="L6:N8"/>
    <mergeCell ref="O6:Q8"/>
    <mergeCell ref="AA16:AH16"/>
    <mergeCell ref="AA18:AH18"/>
    <mergeCell ref="R6:T8"/>
    <mergeCell ref="X6:Z8"/>
    <mergeCell ref="AA21:AH21"/>
    <mergeCell ref="AA19:AH19"/>
    <mergeCell ref="AA20:AH20"/>
    <mergeCell ref="L15:R15"/>
    <mergeCell ref="AO3:AO4"/>
    <mergeCell ref="AP3:AP4"/>
    <mergeCell ref="U6:W8"/>
    <mergeCell ref="AD8:AF8"/>
    <mergeCell ref="AG8:AI8"/>
    <mergeCell ref="AM3:AM4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39" orientation="landscape" horizontalDpi="300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31"/>
  <sheetViews>
    <sheetView zoomScale="50" zoomScaleNormal="50" workbookViewId="0">
      <selection activeCell="AA9" sqref="AA9"/>
    </sheetView>
  </sheetViews>
  <sheetFormatPr baseColWidth="10" defaultRowHeight="12.75" x14ac:dyDescent="0.2"/>
  <cols>
    <col min="1" max="1" width="5.7109375" style="299" customWidth="1"/>
    <col min="2" max="2" width="14.7109375" hidden="1" customWidth="1"/>
    <col min="3" max="3" width="6.7109375" hidden="1" customWidth="1"/>
    <col min="4" max="4" width="22.7109375" hidden="1" customWidth="1"/>
    <col min="5" max="7" width="6.7109375" hidden="1" customWidth="1"/>
    <col min="8" max="8" width="14.7109375" hidden="1" customWidth="1"/>
    <col min="9" max="9" width="6.7109375" hidden="1" customWidth="1"/>
    <col min="10" max="10" width="22.7109375" hidden="1" customWidth="1"/>
    <col min="11" max="11" width="22.7109375" customWidth="1"/>
    <col min="12" max="12" width="4.7109375" customWidth="1"/>
    <col min="13" max="13" width="1.7109375" customWidth="1"/>
    <col min="14" max="15" width="4.7109375" customWidth="1"/>
    <col min="16" max="16" width="1.7109375" customWidth="1"/>
    <col min="17" max="18" width="4.7109375" customWidth="1"/>
    <col min="19" max="19" width="1.7109375" style="299" customWidth="1"/>
    <col min="20" max="21" width="4.7109375" customWidth="1"/>
    <col min="22" max="22" width="1.7109375" customWidth="1"/>
    <col min="23" max="24" width="4.7109375" customWidth="1"/>
    <col min="25" max="25" width="1.7109375" customWidth="1"/>
    <col min="26" max="27" width="4.7109375" customWidth="1"/>
    <col min="28" max="28" width="1.7109375" customWidth="1"/>
    <col min="29" max="29" width="4.7109375" customWidth="1"/>
    <col min="30" max="30" width="6.7109375" customWidth="1"/>
    <col min="31" max="31" width="1.7109375" customWidth="1"/>
    <col min="32" max="32" width="6.7109375" customWidth="1"/>
    <col min="33" max="33" width="5.7109375" customWidth="1"/>
    <col min="34" max="34" width="1.7109375" style="299" customWidth="1"/>
    <col min="35" max="36" width="5.7109375" customWidth="1"/>
    <col min="37" max="37" width="1.7109375" customWidth="1"/>
    <col min="38" max="38" width="5.7109375" customWidth="1"/>
    <col min="39" max="39" width="7.7109375" customWidth="1"/>
    <col min="40" max="40" width="10.7109375" customWidth="1"/>
    <col min="41" max="41" width="27.7109375" customWidth="1"/>
    <col min="42" max="45" width="4.7109375" customWidth="1"/>
    <col min="46" max="46" width="8.7109375" customWidth="1"/>
    <col min="47" max="47" width="27.7109375" customWidth="1"/>
    <col min="48" max="51" width="4.7109375" customWidth="1"/>
    <col min="52" max="52" width="4.7109375" style="299" customWidth="1"/>
  </cols>
  <sheetData>
    <row r="1" spans="1:52" s="299" customFormat="1" ht="15" customHeight="1" x14ac:dyDescent="0.2"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8"/>
    </row>
    <row r="2" spans="1:52" ht="32.25" x14ac:dyDescent="0.2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535" t="s">
        <v>32</v>
      </c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 s="536"/>
      <c r="AL2" s="536"/>
      <c r="AM2" s="536"/>
      <c r="AN2" s="536"/>
      <c r="AO2" s="537"/>
      <c r="AP2" s="309"/>
      <c r="AQ2" s="309"/>
      <c r="AR2" s="309"/>
      <c r="AS2" s="299"/>
      <c r="AT2" s="299"/>
      <c r="AU2" s="299"/>
      <c r="AV2" s="299"/>
      <c r="AW2" s="299"/>
      <c r="AX2" s="299"/>
      <c r="AY2" s="299"/>
      <c r="AZ2" s="326"/>
    </row>
    <row r="3" spans="1:52" ht="34.9" customHeight="1" x14ac:dyDescent="0.2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303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309"/>
      <c r="AP3" s="309"/>
      <c r="AQ3" s="309"/>
      <c r="AR3" s="309"/>
      <c r="AS3" s="299"/>
      <c r="AT3" s="299"/>
      <c r="AU3" s="299"/>
      <c r="AV3" s="299"/>
      <c r="AW3" s="299"/>
      <c r="AX3" s="299"/>
      <c r="AY3" s="299"/>
      <c r="AZ3" s="326"/>
    </row>
    <row r="4" spans="1:52" ht="34.9" customHeight="1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306"/>
      <c r="M4" s="306"/>
      <c r="N4" s="306"/>
      <c r="O4" s="306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309"/>
      <c r="AP4" s="309"/>
      <c r="AQ4" s="309"/>
      <c r="AR4" s="309"/>
      <c r="AS4" s="299"/>
      <c r="AT4" s="299"/>
      <c r="AU4" s="299"/>
      <c r="AV4" s="299"/>
      <c r="AW4" s="299"/>
      <c r="AX4" s="299"/>
      <c r="AY4" s="299"/>
      <c r="AZ4" s="326"/>
    </row>
    <row r="5" spans="1:52" ht="34.9" customHeight="1" x14ac:dyDescent="0.2">
      <c r="B5" s="107"/>
      <c r="C5" s="107"/>
      <c r="D5" s="107"/>
      <c r="E5" s="107"/>
      <c r="F5" s="107"/>
      <c r="G5" s="107"/>
      <c r="H5" s="107"/>
      <c r="I5" s="107"/>
      <c r="J5" s="107"/>
      <c r="K5" s="301"/>
      <c r="L5" s="307"/>
      <c r="M5" s="307"/>
      <c r="N5" s="307"/>
      <c r="O5" s="3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485" t="s">
        <v>1</v>
      </c>
      <c r="AQ5" s="485" t="s">
        <v>2</v>
      </c>
      <c r="AR5" s="485" t="s">
        <v>3</v>
      </c>
      <c r="AS5" s="485" t="s">
        <v>4</v>
      </c>
      <c r="AT5" s="311"/>
      <c r="AU5" s="107"/>
      <c r="AV5" s="485" t="s">
        <v>1</v>
      </c>
      <c r="AW5" s="485" t="s">
        <v>2</v>
      </c>
      <c r="AX5" s="485" t="s">
        <v>3</v>
      </c>
      <c r="AY5" s="485" t="s">
        <v>4</v>
      </c>
      <c r="AZ5" s="327"/>
    </row>
    <row r="6" spans="1:52" s="3" customFormat="1" ht="34.9" customHeight="1" x14ac:dyDescent="0.2">
      <c r="A6" s="302"/>
      <c r="B6" s="303"/>
      <c r="C6" s="303"/>
      <c r="D6" s="303"/>
      <c r="E6" s="303"/>
      <c r="F6" s="303"/>
      <c r="G6" s="303"/>
      <c r="H6" s="303"/>
      <c r="I6" s="303"/>
      <c r="J6" s="303"/>
      <c r="K6" s="301"/>
      <c r="L6" s="528" t="str">
        <f>$L$17</f>
        <v>aa</v>
      </c>
      <c r="M6" s="501"/>
      <c r="N6" s="502"/>
      <c r="O6" s="528" t="str">
        <f>$L$19</f>
        <v>bb</v>
      </c>
      <c r="P6" s="501"/>
      <c r="Q6" s="502"/>
      <c r="R6" s="528" t="str">
        <f>$L$21</f>
        <v>cc</v>
      </c>
      <c r="S6" s="501"/>
      <c r="T6" s="502"/>
      <c r="U6" s="528" t="str">
        <f>$L$23</f>
        <v>dd</v>
      </c>
      <c r="V6" s="501"/>
      <c r="W6" s="502"/>
      <c r="X6" s="543" t="str">
        <f>$L$25</f>
        <v>ee</v>
      </c>
      <c r="Y6" s="544"/>
      <c r="Z6" s="545"/>
      <c r="AA6" s="528" t="str">
        <f>$L$27</f>
        <v>ff</v>
      </c>
      <c r="AB6" s="501"/>
      <c r="AC6" s="502"/>
      <c r="AD6" s="303"/>
      <c r="AE6" s="303"/>
      <c r="AF6" s="306"/>
      <c r="AG6" s="306"/>
      <c r="AH6" s="306"/>
      <c r="AI6" s="107"/>
      <c r="AJ6" s="107"/>
      <c r="AK6" s="107"/>
      <c r="AL6" s="107"/>
      <c r="AM6" s="107"/>
      <c r="AN6" s="312"/>
      <c r="AO6" s="107"/>
      <c r="AP6" s="486"/>
      <c r="AQ6" s="486"/>
      <c r="AR6" s="486"/>
      <c r="AS6" s="486"/>
      <c r="AT6" s="328"/>
      <c r="AU6" s="107"/>
      <c r="AV6" s="486"/>
      <c r="AW6" s="486"/>
      <c r="AX6" s="486"/>
      <c r="AY6" s="486"/>
      <c r="AZ6" s="329"/>
    </row>
    <row r="7" spans="1:52" s="3" customFormat="1" ht="34.9" customHeight="1" x14ac:dyDescent="0.2">
      <c r="A7" s="302"/>
      <c r="B7" s="303"/>
      <c r="C7" s="303"/>
      <c r="D7" s="303"/>
      <c r="E7" s="303"/>
      <c r="F7" s="303"/>
      <c r="G7" s="303"/>
      <c r="H7" s="303"/>
      <c r="I7" s="303"/>
      <c r="J7" s="303"/>
      <c r="K7" s="107"/>
      <c r="L7" s="503"/>
      <c r="M7" s="504"/>
      <c r="N7" s="505"/>
      <c r="O7" s="503"/>
      <c r="P7" s="504"/>
      <c r="Q7" s="505"/>
      <c r="R7" s="503"/>
      <c r="S7" s="504"/>
      <c r="T7" s="505"/>
      <c r="U7" s="503"/>
      <c r="V7" s="504"/>
      <c r="W7" s="505"/>
      <c r="X7" s="546"/>
      <c r="Y7" s="547"/>
      <c r="Z7" s="548"/>
      <c r="AA7" s="503"/>
      <c r="AB7" s="504"/>
      <c r="AC7" s="505"/>
      <c r="AD7" s="303"/>
      <c r="AE7" s="303"/>
      <c r="AF7" s="306"/>
      <c r="AG7" s="306"/>
      <c r="AH7" s="306"/>
      <c r="AI7" s="306"/>
      <c r="AJ7" s="303"/>
      <c r="AK7" s="303"/>
      <c r="AL7" s="303"/>
      <c r="AM7" s="303"/>
      <c r="AN7" s="312"/>
      <c r="AO7" s="4" t="str">
        <f>$L$17</f>
        <v>aa</v>
      </c>
      <c r="AP7" s="416"/>
      <c r="AQ7" s="416"/>
      <c r="AR7" s="416"/>
      <c r="AS7" s="5">
        <f>IF(AP7&gt;AP8,1,0)+IF(AQ7&gt;AQ8,1,0)+IF(AR7&gt;AR8,1,0)</f>
        <v>0</v>
      </c>
      <c r="AT7" s="315"/>
      <c r="AU7" s="4" t="str">
        <f>$L$23</f>
        <v>dd</v>
      </c>
      <c r="AV7" s="416"/>
      <c r="AW7" s="416"/>
      <c r="AX7" s="416"/>
      <c r="AY7" s="5">
        <f>IF(AV7&gt;AV8,1,0)+IF(AW7&gt;AW8,1,0)+IF(AX7&gt;AX8,1,0)</f>
        <v>0</v>
      </c>
      <c r="AZ7" s="331"/>
    </row>
    <row r="8" spans="1:52" s="3" customFormat="1" ht="34.9" customHeight="1" thickBot="1" x14ac:dyDescent="0.25">
      <c r="A8" s="302"/>
      <c r="B8" s="304" t="s">
        <v>5</v>
      </c>
      <c r="C8" s="304"/>
      <c r="D8" s="304"/>
      <c r="E8" s="304"/>
      <c r="F8" s="304"/>
      <c r="G8" s="304"/>
      <c r="H8" s="304"/>
      <c r="I8" s="304"/>
      <c r="J8" s="305"/>
      <c r="K8" s="107"/>
      <c r="L8" s="529"/>
      <c r="M8" s="530"/>
      <c r="N8" s="531"/>
      <c r="O8" s="529"/>
      <c r="P8" s="530"/>
      <c r="Q8" s="531"/>
      <c r="R8" s="529"/>
      <c r="S8" s="530"/>
      <c r="T8" s="531"/>
      <c r="U8" s="529"/>
      <c r="V8" s="530"/>
      <c r="W8" s="531"/>
      <c r="X8" s="549"/>
      <c r="Y8" s="550"/>
      <c r="Z8" s="551"/>
      <c r="AA8" s="529"/>
      <c r="AB8" s="530"/>
      <c r="AC8" s="531"/>
      <c r="AD8" s="518" t="s">
        <v>6</v>
      </c>
      <c r="AE8" s="519"/>
      <c r="AF8" s="519"/>
      <c r="AG8" s="509" t="s">
        <v>4</v>
      </c>
      <c r="AH8" s="510"/>
      <c r="AI8" s="511"/>
      <c r="AJ8" s="512" t="s">
        <v>7</v>
      </c>
      <c r="AK8" s="513"/>
      <c r="AL8" s="514"/>
      <c r="AM8" s="8" t="s">
        <v>8</v>
      </c>
      <c r="AN8" s="107"/>
      <c r="AO8" s="6" t="str">
        <f>$L$19</f>
        <v>bb</v>
      </c>
      <c r="AP8" s="417"/>
      <c r="AQ8" s="417"/>
      <c r="AR8" s="417"/>
      <c r="AS8" s="7">
        <f>IF(AP8&gt;AP7,1,0)+IF(AQ8&gt;AQ7,1,0)+IF(AR8&gt;AR7,1,0)</f>
        <v>0</v>
      </c>
      <c r="AT8" s="315"/>
      <c r="AU8" s="6" t="str">
        <f>$L$25</f>
        <v>ee</v>
      </c>
      <c r="AV8" s="417"/>
      <c r="AW8" s="417"/>
      <c r="AX8" s="417"/>
      <c r="AY8" s="7">
        <f>IF(AV8&gt;AV7,1,0)+IF(AW8&gt;AW7,1,0)+IF(AX8&gt;AX7,1,0)</f>
        <v>0</v>
      </c>
      <c r="AZ8" s="331"/>
    </row>
    <row r="9" spans="1:52" s="3" customFormat="1" ht="34.9" customHeight="1" thickTop="1" x14ac:dyDescent="0.2">
      <c r="A9" s="302"/>
      <c r="B9" s="68">
        <f t="shared" ref="B9:B14" si="0">IF(K9="","-",RANK(G9,$G$9:$G$14,0)+RANK(F9,$F$9:$F$14,0)%+RANK(E9,$E$9:$E$14,0)%%+ROW()%%%)</f>
        <v>1.0101089999999999</v>
      </c>
      <c r="C9" s="69">
        <f t="shared" ref="C9:C14" si="1">IF(B9="","",RANK(B9,$B$9:$B$14,1))</f>
        <v>1</v>
      </c>
      <c r="D9" s="70" t="str">
        <f>$L$17</f>
        <v>aa</v>
      </c>
      <c r="E9" s="71">
        <f t="shared" ref="E9:E14" si="2">SUM(AD9-AF9)</f>
        <v>0</v>
      </c>
      <c r="F9" s="71">
        <f t="shared" ref="F9:F14" si="3">SUM(AG9-AI9)</f>
        <v>0</v>
      </c>
      <c r="G9" s="72">
        <f t="shared" ref="G9:G14" si="4">SUM(AJ9-AL9)</f>
        <v>0</v>
      </c>
      <c r="H9" s="73">
        <f>SMALL($B$9:$B$14,1)</f>
        <v>1.0101089999999999</v>
      </c>
      <c r="I9" s="69">
        <f t="shared" ref="I9:I14" si="5">IF(H9="","",RANK(H9,$H$9:$H$14,1))</f>
        <v>1</v>
      </c>
      <c r="J9" s="82" t="str">
        <f t="shared" ref="J9:J14" si="6">INDEX($D$9:$D$14,MATCH(H9,$B$9:$B$14,0),1)</f>
        <v>aa</v>
      </c>
      <c r="K9" s="5" t="str">
        <f>$L$17</f>
        <v>aa</v>
      </c>
      <c r="L9" s="99"/>
      <c r="M9" s="99"/>
      <c r="N9" s="100"/>
      <c r="O9" s="101" t="str">
        <f>IF($AS$7+$AS$8&gt;0,$AS$7,"")</f>
        <v/>
      </c>
      <c r="P9" s="102" t="s">
        <v>9</v>
      </c>
      <c r="Q9" s="103" t="str">
        <f>IF($AS$7+$AS$8&gt;0,$AS$8,"")</f>
        <v/>
      </c>
      <c r="R9" s="13" t="str">
        <f>IF($AS$25+$AS$26&gt;0,$AS$25,"")</f>
        <v/>
      </c>
      <c r="S9" s="14" t="s">
        <v>9</v>
      </c>
      <c r="T9" s="16" t="str">
        <f>IF($AS$25+$AS$26&gt;0,$AS$26,"")</f>
        <v/>
      </c>
      <c r="U9" s="13" t="str">
        <f>IF($AY$13+$AY$14&gt;0,$AY$13,"")</f>
        <v/>
      </c>
      <c r="V9" s="108" t="s">
        <v>9</v>
      </c>
      <c r="W9" s="16" t="str">
        <f>IF($AY$13+$AY$14&gt;0,$AY$14,"")</f>
        <v/>
      </c>
      <c r="X9" s="13" t="str">
        <f>IF($AS$19+$AS$20&gt;0,$AS$19,"")</f>
        <v/>
      </c>
      <c r="Y9" s="108" t="s">
        <v>9</v>
      </c>
      <c r="Z9" s="16" t="str">
        <f>IF($AS$19+$AS$20&gt;0,$AS$20,"")</f>
        <v/>
      </c>
      <c r="AA9" s="13" t="str">
        <f>IF($AY$19+$AY$20&gt;0,$AY$19,"")</f>
        <v/>
      </c>
      <c r="AB9" s="14" t="s">
        <v>9</v>
      </c>
      <c r="AC9" s="17" t="str">
        <f>IF($AY$19+$AY$20&gt;0,$AY$20,"")</f>
        <v/>
      </c>
      <c r="AD9" s="18">
        <f>SUM(AP7,AQ7,AR7,AP19,AQ19,AR19,AP25,AQ25,AR25,AV13,AW13,AX13,AV19,AW19,AX19)</f>
        <v>0</v>
      </c>
      <c r="AE9" s="19" t="s">
        <v>9</v>
      </c>
      <c r="AF9" s="20">
        <f>AP8+AQ8+AR8+AP20+AQ20+AR20+AP26+AQ26+AR26+AV14+AW14+AX14+AV20+AW20+AX20</f>
        <v>0</v>
      </c>
      <c r="AG9" s="21">
        <f>SUM($O$9,$R$9,$U$9,$X$9,$AA$9)</f>
        <v>0</v>
      </c>
      <c r="AH9" s="22" t="s">
        <v>9</v>
      </c>
      <c r="AI9" s="95">
        <f>SUM($Q$9,$T$9,$W$9,$Z$9,$AC$9)</f>
        <v>0</v>
      </c>
      <c r="AJ9" s="24">
        <f>IF($O$9&gt;$Q$9,1,0)+IF($R$9&gt;$T$9,1,0)+IF($U$9&gt;$W$9,1,0)+IF($X$9&gt;$Z$9,1,0)+IF($AA$9&gt;$AC$9,1,0)</f>
        <v>0</v>
      </c>
      <c r="AK9" s="25" t="s">
        <v>9</v>
      </c>
      <c r="AL9" s="26">
        <f>IF($Q$9&gt;$O$9,1,0)+IF($T$9&gt;$R$9,1,0)+IF($W$9&gt;$U$9,1,0)+IF($Z$9&gt;$X$9,1,0)+IF($AC$9&gt;$AA$9,1,0)</f>
        <v>0</v>
      </c>
      <c r="AM9" s="79">
        <f t="shared" ref="AM9:AM14" si="7">IF(B9="","",RANK(B9,$B$9:$B$14,1))</f>
        <v>1</v>
      </c>
      <c r="AN9" s="312"/>
      <c r="AO9" s="107"/>
      <c r="AP9" s="414"/>
      <c r="AQ9" s="414"/>
      <c r="AR9" s="414"/>
      <c r="AS9" s="107"/>
      <c r="AT9" s="107"/>
      <c r="AU9" s="107"/>
      <c r="AV9" s="414"/>
      <c r="AW9" s="414"/>
      <c r="AX9" s="414"/>
      <c r="AY9" s="107"/>
      <c r="AZ9" s="310"/>
    </row>
    <row r="10" spans="1:52" s="3" customFormat="1" ht="34.9" customHeight="1" x14ac:dyDescent="0.2">
      <c r="A10" s="302"/>
      <c r="B10" s="68">
        <f t="shared" si="0"/>
        <v>1.0101100000000001</v>
      </c>
      <c r="C10" s="69">
        <f t="shared" si="1"/>
        <v>2</v>
      </c>
      <c r="D10" s="70" t="str">
        <f>$L$19</f>
        <v>bb</v>
      </c>
      <c r="E10" s="71">
        <f t="shared" si="2"/>
        <v>0</v>
      </c>
      <c r="F10" s="71">
        <f t="shared" si="3"/>
        <v>0</v>
      </c>
      <c r="G10" s="72">
        <f t="shared" si="4"/>
        <v>0</v>
      </c>
      <c r="H10" s="73">
        <f>SMALL($B$9:$B$14,2)</f>
        <v>1.0101100000000001</v>
      </c>
      <c r="I10" s="69">
        <f t="shared" si="5"/>
        <v>2</v>
      </c>
      <c r="J10" s="82" t="str">
        <f t="shared" si="6"/>
        <v>bb</v>
      </c>
      <c r="K10" s="5" t="str">
        <f>$L$19</f>
        <v>bb</v>
      </c>
      <c r="L10" s="28" t="str">
        <f>IF($AS$7+$AS$8&gt;0,$AS$8,"")</f>
        <v/>
      </c>
      <c r="M10" s="29" t="s">
        <v>9</v>
      </c>
      <c r="N10" s="30" t="str">
        <f>IF($AS$7+$AS$8&gt;0,$AS$7,"")</f>
        <v/>
      </c>
      <c r="O10" s="44"/>
      <c r="P10" s="45"/>
      <c r="Q10" s="46"/>
      <c r="R10" s="32" t="str">
        <f>IF($AS$16+$AS$17&gt;0,$AS$16,"")</f>
        <v/>
      </c>
      <c r="S10" s="29" t="s">
        <v>9</v>
      </c>
      <c r="T10" s="30" t="str">
        <f>IF($AS$16+$AS$17&gt;0,$AS$17,"")</f>
        <v/>
      </c>
      <c r="U10" s="32" t="str">
        <f>IF($AY$22+$AY$23&gt;0,$AY$22,"")</f>
        <v/>
      </c>
      <c r="V10" s="93" t="s">
        <v>9</v>
      </c>
      <c r="W10" s="30" t="str">
        <f>IF($AY$22+$AY$23&gt;0,$AY$23,"")</f>
        <v/>
      </c>
      <c r="X10" s="32" t="str">
        <f>IF($AY$16+$AY$17&gt;0,$AY$16,"")</f>
        <v/>
      </c>
      <c r="Y10" s="93" t="s">
        <v>9</v>
      </c>
      <c r="Z10" s="30" t="str">
        <f>IF($AY$16+$AY$17&gt;0,$AY$17,"")</f>
        <v/>
      </c>
      <c r="AA10" s="32" t="str">
        <f>IF($AS$28+$AS$29&gt;0,$AS$28,"")</f>
        <v/>
      </c>
      <c r="AB10" s="29" t="s">
        <v>9</v>
      </c>
      <c r="AC10" s="33" t="str">
        <f>IF($AS$28+$AS$29&gt;0,$AS$29,"")</f>
        <v/>
      </c>
      <c r="AD10" s="47">
        <f>SUM(AP8,AQ8,AR8,AP17,AQ17,AR17,AP28,AQ28,AR28,AV16,AW16,AX16,AV22,AW22,AX22)</f>
        <v>0</v>
      </c>
      <c r="AE10" s="48" t="s">
        <v>9</v>
      </c>
      <c r="AF10" s="49">
        <f>SUM(AP7,AQ7,AR7,AP17,AQ17,AR17,AP29,AQ29,AR29,AV17,AW17,AX17,AV23,AW23,AX23)</f>
        <v>0</v>
      </c>
      <c r="AG10" s="37">
        <f>SUM($L$10,$R$10,$U$10,$X$10,$AA$10)</f>
        <v>0</v>
      </c>
      <c r="AH10" s="96" t="s">
        <v>9</v>
      </c>
      <c r="AI10" s="97">
        <f>SUM($N$10,$T$10,$W$10,$Z$10,$AC$10)</f>
        <v>0</v>
      </c>
      <c r="AJ10" s="40">
        <f>IF($L$10&gt;$N$10,1,0)+IF($R$10&gt;$T$10,1,0)+IF($U$10&gt;$W$10,1,0)+IF($X$10&gt;$Z$10,1,0)+IF($AA$10&gt;$AC$10,1,0)</f>
        <v>0</v>
      </c>
      <c r="AK10" s="41" t="s">
        <v>9</v>
      </c>
      <c r="AL10" s="42">
        <f>IF($N$10&gt;$L$10,1,0)+IF($T$10&gt;$R$10,1,0)+IF($W$10&gt;$U$10,1,0)+IF($Z$10&gt;$X$10,1,0)+IF($AC$10&gt;$AA$10,1,0)</f>
        <v>0</v>
      </c>
      <c r="AM10" s="80">
        <f t="shared" si="7"/>
        <v>2</v>
      </c>
      <c r="AN10" s="303"/>
      <c r="AO10" s="27" t="str">
        <f>$L$21</f>
        <v>cc</v>
      </c>
      <c r="AP10" s="416"/>
      <c r="AQ10" s="416"/>
      <c r="AR10" s="416"/>
      <c r="AS10" s="5">
        <f>IF(AP10&gt;AP11,1,0)+IF(AQ10&gt;AQ11,1,0)+IF(AR10&gt;AR11,1,0)</f>
        <v>0</v>
      </c>
      <c r="AT10" s="315"/>
      <c r="AU10" s="27" t="str">
        <f>$L$21</f>
        <v>cc</v>
      </c>
      <c r="AV10" s="416"/>
      <c r="AW10" s="416"/>
      <c r="AX10" s="416"/>
      <c r="AY10" s="5">
        <f>IF(AV10&gt;AV11,1,0)+IF(AW10&gt;AW11,1,0)+IF(AX10&gt;AX11,1,0)</f>
        <v>0</v>
      </c>
      <c r="AZ10" s="331"/>
    </row>
    <row r="11" spans="1:52" s="3" customFormat="1" ht="34.9" customHeight="1" thickBot="1" x14ac:dyDescent="0.25">
      <c r="A11" s="302"/>
      <c r="B11" s="68">
        <f t="shared" si="0"/>
        <v>1.010111</v>
      </c>
      <c r="C11" s="69">
        <f t="shared" si="1"/>
        <v>3</v>
      </c>
      <c r="D11" s="70" t="str">
        <f>$L$21</f>
        <v>cc</v>
      </c>
      <c r="E11" s="71">
        <f t="shared" si="2"/>
        <v>0</v>
      </c>
      <c r="F11" s="71">
        <f t="shared" si="3"/>
        <v>0</v>
      </c>
      <c r="G11" s="72">
        <f t="shared" si="4"/>
        <v>0</v>
      </c>
      <c r="H11" s="73">
        <f>SMALL($B$9:$B$14,3)</f>
        <v>1.010111</v>
      </c>
      <c r="I11" s="69">
        <f t="shared" si="5"/>
        <v>3</v>
      </c>
      <c r="J11" s="82" t="str">
        <f t="shared" si="6"/>
        <v>cc</v>
      </c>
      <c r="K11" s="5" t="str">
        <f>$L$21</f>
        <v>cc</v>
      </c>
      <c r="L11" s="28" t="str">
        <f>IF($AS$25+$AS$26&gt;0,$AS$26,"")</f>
        <v/>
      </c>
      <c r="M11" s="29" t="s">
        <v>9</v>
      </c>
      <c r="N11" s="30" t="str">
        <f>IF($AS$25+$AS$26&gt;0,$AS$25,"")</f>
        <v/>
      </c>
      <c r="O11" s="32" t="str">
        <f>IF($AS$16+$AS$17&gt;0,$AS$17,"")</f>
        <v/>
      </c>
      <c r="P11" s="29" t="s">
        <v>9</v>
      </c>
      <c r="Q11" s="30" t="str">
        <f>IF($AS$16+$AS$17&gt;0,$AS$16,"")</f>
        <v/>
      </c>
      <c r="R11" s="44"/>
      <c r="S11" s="45"/>
      <c r="T11" s="46"/>
      <c r="U11" s="32" t="str">
        <f>IF($AS$10+$AS$11&gt;0,$AS$10,"")</f>
        <v/>
      </c>
      <c r="V11" s="29" t="s">
        <v>9</v>
      </c>
      <c r="W11" s="30" t="str">
        <f>IF($AS$10+$AS$11&gt;0,$AS$11,"")</f>
        <v/>
      </c>
      <c r="X11" s="32" t="str">
        <f>IF($AY$25+$AY$26&gt;0,$AY$25,"")</f>
        <v/>
      </c>
      <c r="Y11" s="93" t="s">
        <v>9</v>
      </c>
      <c r="Z11" s="30" t="str">
        <f>IF($AY$25+$AY$26&gt;0,$AY$26,"")</f>
        <v/>
      </c>
      <c r="AA11" s="32" t="str">
        <f>IF($AY$10+$AY$11&gt;0,$AY$10,"")</f>
        <v/>
      </c>
      <c r="AB11" s="29" t="s">
        <v>9</v>
      </c>
      <c r="AC11" s="33" t="str">
        <f>IF($AY$10+$AY$11&gt;0,$AY$11,"")</f>
        <v/>
      </c>
      <c r="AD11" s="47">
        <f>SUM(AP10,AQ10,AR10,AP17,AQ17,AR17,AP26,AQ26,AR26,AV10,AW10,AX10,AV25,AW25,AX25)</f>
        <v>0</v>
      </c>
      <c r="AE11" s="48" t="s">
        <v>9</v>
      </c>
      <c r="AF11" s="49">
        <f>SUM(AP11,AQ11,AR11,AP16,AQ16,AR16,AP25,AQ25,AR25,AV11,AW11,AX11,AV26,AW26,AX26)</f>
        <v>0</v>
      </c>
      <c r="AG11" s="37">
        <f>SUM($L$11,$O$11,$U$11,$X$11,$AA$11)</f>
        <v>0</v>
      </c>
      <c r="AH11" s="96" t="s">
        <v>9</v>
      </c>
      <c r="AI11" s="97">
        <f>SUM($N$11,$Q$11,$W$11,$Z$11,$AC$11)</f>
        <v>0</v>
      </c>
      <c r="AJ11" s="40">
        <f>IF($L$11&gt;$N$11,1,0)+IF($O$11&gt;$Q$11,1,0)+IF($U$11&gt;$W$11,1,0)+IF($X$11&gt;$Z$11,1,0)+IF($AA$11&gt;$AC$11,1,0)</f>
        <v>0</v>
      </c>
      <c r="AK11" s="41" t="s">
        <v>9</v>
      </c>
      <c r="AL11" s="42">
        <f>IF($N$11&gt;$L$11,1,0)+IF($Q$11&gt;$O$11,1,0)+IF($W$11&gt;$U$11,1,0)+IF($Z$11&gt;$X$11,1,0)+IF($AC$11&gt;$AA$11,1,0)</f>
        <v>0</v>
      </c>
      <c r="AM11" s="80">
        <f t="shared" si="7"/>
        <v>3</v>
      </c>
      <c r="AN11" s="312"/>
      <c r="AO11" s="6" t="str">
        <f>$L$23</f>
        <v>dd</v>
      </c>
      <c r="AP11" s="417"/>
      <c r="AQ11" s="417"/>
      <c r="AR11" s="417"/>
      <c r="AS11" s="7">
        <f>IF(AP11&gt;AP10,1,0)+IF(AQ11&gt;AQ10,1,0)+IF(AR11&gt;AR10,1,0)</f>
        <v>0</v>
      </c>
      <c r="AT11" s="315"/>
      <c r="AU11" s="6" t="str">
        <f>$L$27</f>
        <v>ff</v>
      </c>
      <c r="AV11" s="417"/>
      <c r="AW11" s="417"/>
      <c r="AX11" s="417"/>
      <c r="AY11" s="7">
        <f>IF(AV11&gt;AV10,1,0)+IF(AW11&gt;AW10,1,0)+IF(AX11&gt;AX10,1,0)</f>
        <v>0</v>
      </c>
      <c r="AZ11" s="331"/>
    </row>
    <row r="12" spans="1:52" s="3" customFormat="1" ht="34.9" customHeight="1" x14ac:dyDescent="0.2">
      <c r="A12" s="302"/>
      <c r="B12" s="68">
        <f t="shared" si="0"/>
        <v>1.0101119999999999</v>
      </c>
      <c r="C12" s="69">
        <f t="shared" si="1"/>
        <v>4</v>
      </c>
      <c r="D12" s="70" t="str">
        <f>$L$23</f>
        <v>dd</v>
      </c>
      <c r="E12" s="71">
        <f t="shared" si="2"/>
        <v>0</v>
      </c>
      <c r="F12" s="71">
        <f t="shared" si="3"/>
        <v>0</v>
      </c>
      <c r="G12" s="72">
        <f t="shared" si="4"/>
        <v>0</v>
      </c>
      <c r="H12" s="73">
        <f>SMALL($B$9:$B$14,4)</f>
        <v>1.0101119999999999</v>
      </c>
      <c r="I12" s="69">
        <f t="shared" si="5"/>
        <v>4</v>
      </c>
      <c r="J12" s="82" t="str">
        <f t="shared" si="6"/>
        <v>dd</v>
      </c>
      <c r="K12" s="5" t="str">
        <f>$L$23</f>
        <v>dd</v>
      </c>
      <c r="L12" s="28" t="str">
        <f>IF($AY$13+$AY$14&gt;0,$AY$14,"")</f>
        <v/>
      </c>
      <c r="M12" s="29" t="s">
        <v>9</v>
      </c>
      <c r="N12" s="30" t="str">
        <f>IF($AY$13+$AY$14&gt;0,$AY$13,"")</f>
        <v/>
      </c>
      <c r="O12" s="32" t="str">
        <f>IF($AY$22+$AY$23&gt;0,$AY$23,"")</f>
        <v/>
      </c>
      <c r="P12" s="29" t="s">
        <v>9</v>
      </c>
      <c r="Q12" s="30" t="str">
        <f>IF($AY$22+$AY$23&gt;0,$AY$22,"")</f>
        <v/>
      </c>
      <c r="R12" s="32" t="str">
        <f>IF($AS$10+$AS$11&gt;0,$AS$11,"")</f>
        <v/>
      </c>
      <c r="S12" s="29" t="s">
        <v>9</v>
      </c>
      <c r="T12" s="30" t="str">
        <f>IF($AS$10+$AS$11&gt;0,$AS$10,"")</f>
        <v/>
      </c>
      <c r="U12" s="44"/>
      <c r="V12" s="45"/>
      <c r="W12" s="46"/>
      <c r="X12" s="32" t="str">
        <f>IF($AY$7+$AY$8&gt;0,$AY$7,"")</f>
        <v/>
      </c>
      <c r="Y12" s="29" t="s">
        <v>9</v>
      </c>
      <c r="Z12" s="30" t="str">
        <f>IF($AY$7+$AY$8&gt;0,$AY$8,"")</f>
        <v/>
      </c>
      <c r="AA12" s="32" t="str">
        <f>IF($AS$22+$AS$23&gt;0,$AS$22,"")</f>
        <v/>
      </c>
      <c r="AB12" s="29" t="s">
        <v>9</v>
      </c>
      <c r="AC12" s="33" t="str">
        <f>IF($AS$22+$AS$23&gt;0,$AS$23,"")</f>
        <v/>
      </c>
      <c r="AD12" s="47">
        <f>SUM(AP11,AQ11,AR11,AP22,AQ22,AR22,AV7,AW7,AX7,AV14,AW14,AX14,AV23,AW23,AX23)</f>
        <v>0</v>
      </c>
      <c r="AE12" s="48" t="s">
        <v>9</v>
      </c>
      <c r="AF12" s="49">
        <f>SUM(AP10,AQ10,AR10,AP23,AQ23,AR23,AV8,AW8,AX8,AV13,AW13,AX13,AV22,AW22,AX22)</f>
        <v>0</v>
      </c>
      <c r="AG12" s="37">
        <f>SUM($L$12,$O$12,$R$12,$X$12,$AA$12)</f>
        <v>0</v>
      </c>
      <c r="AH12" s="96" t="s">
        <v>9</v>
      </c>
      <c r="AI12" s="97">
        <f>SUM($N$12,$Q$12,$T$12,$Z$12,$AC$12)</f>
        <v>0</v>
      </c>
      <c r="AJ12" s="40">
        <f>IF($L$12&gt;$N$12,1,0)+IF($O$12&gt;$Q$12,1,0)+IF($R$12&gt;$T$12,1,0)+IF($X$12&gt;$Z$12,1,0)+IF($AA$12&gt;$AC$12,1,0)</f>
        <v>0</v>
      </c>
      <c r="AK12" s="41" t="s">
        <v>9</v>
      </c>
      <c r="AL12" s="42">
        <f>IF($N$12&gt;$L$12,1,0)+IF($Q$12&gt;$O$12,1,0)+IF($T$12&gt;$R$12,1,0)+IF($Z$12&gt;$X$12,1,0)+IF($AC$12&gt;$AA$12,1,0)</f>
        <v>0</v>
      </c>
      <c r="AM12" s="80">
        <f t="shared" si="7"/>
        <v>4</v>
      </c>
      <c r="AN12" s="312"/>
      <c r="AO12" s="312"/>
      <c r="AP12" s="418"/>
      <c r="AQ12" s="418"/>
      <c r="AR12" s="418"/>
      <c r="AS12" s="317"/>
      <c r="AT12" s="317"/>
      <c r="AU12" s="312"/>
      <c r="AV12" s="418"/>
      <c r="AW12" s="418"/>
      <c r="AX12" s="418"/>
      <c r="AY12" s="317"/>
      <c r="AZ12" s="333"/>
    </row>
    <row r="13" spans="1:52" s="3" customFormat="1" ht="34.9" customHeight="1" x14ac:dyDescent="0.2">
      <c r="A13" s="302"/>
      <c r="B13" s="68">
        <f t="shared" si="0"/>
        <v>1.010113</v>
      </c>
      <c r="C13" s="69">
        <f t="shared" si="1"/>
        <v>5</v>
      </c>
      <c r="D13" s="70" t="str">
        <f>$L$25</f>
        <v>ee</v>
      </c>
      <c r="E13" s="71">
        <f t="shared" si="2"/>
        <v>0</v>
      </c>
      <c r="F13" s="71">
        <f t="shared" si="3"/>
        <v>0</v>
      </c>
      <c r="G13" s="72">
        <f t="shared" si="4"/>
        <v>0</v>
      </c>
      <c r="H13" s="73">
        <f>SMALL($B$9:$B$14,5)</f>
        <v>1.010113</v>
      </c>
      <c r="I13" s="69">
        <f t="shared" si="5"/>
        <v>5</v>
      </c>
      <c r="J13" s="82" t="str">
        <f t="shared" si="6"/>
        <v>ee</v>
      </c>
      <c r="K13" s="5" t="str">
        <f>$L$25</f>
        <v>ee</v>
      </c>
      <c r="L13" s="28" t="str">
        <f>IF($AS$19+$AS$20&gt;0,$AS$20,"")</f>
        <v/>
      </c>
      <c r="M13" s="29" t="s">
        <v>9</v>
      </c>
      <c r="N13" s="30" t="str">
        <f>IF($AS$19+$AS$20&gt;0,$AS$19,"")</f>
        <v/>
      </c>
      <c r="O13" s="32" t="str">
        <f>IF($AY$16+$AY$17&gt;0,$AY$17,"")</f>
        <v/>
      </c>
      <c r="P13" s="29" t="s">
        <v>9</v>
      </c>
      <c r="Q13" s="30" t="str">
        <f>IF($AY$16+$AY$17&gt;0,$AY$16,"")</f>
        <v/>
      </c>
      <c r="R13" s="32" t="str">
        <f>IF($AY$25+$AY$26&gt;0,$AY$26,"")</f>
        <v/>
      </c>
      <c r="S13" s="29" t="s">
        <v>9</v>
      </c>
      <c r="T13" s="30" t="str">
        <f>IF($AY$25+$AY$26&gt;0,$AY$25,"")</f>
        <v/>
      </c>
      <c r="U13" s="32" t="str">
        <f>IF($AY$7+$AY$8&gt;0,$AY$8,"")</f>
        <v/>
      </c>
      <c r="V13" s="29" t="s">
        <v>9</v>
      </c>
      <c r="W13" s="30" t="str">
        <f>IF($AY$7+$AY$8&gt;0,$AY$7,"")</f>
        <v/>
      </c>
      <c r="X13" s="44"/>
      <c r="Y13" s="45"/>
      <c r="Z13" s="46"/>
      <c r="AA13" s="32" t="str">
        <f>IF($AS$13+$AS$14&gt;0,$AS$13,"")</f>
        <v/>
      </c>
      <c r="AB13" s="29" t="s">
        <v>9</v>
      </c>
      <c r="AC13" s="33" t="str">
        <f>IF($AS$13+$AS$14&gt;0,$AS$14,"")</f>
        <v/>
      </c>
      <c r="AD13" s="47">
        <f>SUM(AP13,AQ13,AR13,AP20,AQ20,AR20,AV8,AW8,AX8,AV17,AW17,AX17,AV26,AW26,AX26)</f>
        <v>0</v>
      </c>
      <c r="AE13" s="48" t="s">
        <v>9</v>
      </c>
      <c r="AF13" s="49">
        <f>SUM(AP14,AQ14,AR14,AP19,AQ19,AR19,AV7,AW7,AX7,AV16,AW16,AX16,AV25,AW25,AX25)</f>
        <v>0</v>
      </c>
      <c r="AG13" s="37">
        <f>SUM($L$13,$O$13,$R$13,$U$13,$AA$13)</f>
        <v>0</v>
      </c>
      <c r="AH13" s="96" t="s">
        <v>9</v>
      </c>
      <c r="AI13" s="97">
        <f>SUM($N$13,$Q$13,$T$13,$W$13,$AC$13)</f>
        <v>0</v>
      </c>
      <c r="AJ13" s="40">
        <f>IF($L$13&gt;$N$13,1,0)+IF($O$13&gt;$Q$13,1,0)+IF($R$13&gt;$T$13,1,0)+IF($U$13&gt;$W$13,1,0)+IF($AA$13&gt;$AC$13,1,0)</f>
        <v>0</v>
      </c>
      <c r="AK13" s="41" t="s">
        <v>9</v>
      </c>
      <c r="AL13" s="42">
        <f>IF($N$13&gt;$L$13,1,0)+IF($Q$13&gt;$O$13,1,0)+IF($T$13&gt;$R$13,1,0)+IF($W$13&gt;$U$13,1,0)+IF($AC$13&gt;$AA$13,1,0)</f>
        <v>0</v>
      </c>
      <c r="AM13" s="80">
        <f t="shared" si="7"/>
        <v>5</v>
      </c>
      <c r="AN13" s="312"/>
      <c r="AO13" s="4" t="str">
        <f>$L$25</f>
        <v>ee</v>
      </c>
      <c r="AP13" s="416"/>
      <c r="AQ13" s="416"/>
      <c r="AR13" s="416"/>
      <c r="AS13" s="5">
        <f>IF(AP13&gt;AP14,1,0)+IF(AQ13&gt;AQ14,1,0)+IF(AR13&gt;AR14,1,0)</f>
        <v>0</v>
      </c>
      <c r="AT13" s="315"/>
      <c r="AU13" s="4" t="str">
        <f>$L$17</f>
        <v>aa</v>
      </c>
      <c r="AV13" s="416"/>
      <c r="AW13" s="416"/>
      <c r="AX13" s="416"/>
      <c r="AY13" s="5">
        <f>IF(AV13&gt;AV14,1,0)+IF(AW13&gt;AW14,1,0)+IF(AX13&gt;AX14,1,0)</f>
        <v>0</v>
      </c>
      <c r="AZ13" s="331"/>
    </row>
    <row r="14" spans="1:52" s="3" customFormat="1" ht="34.9" customHeight="1" thickBot="1" x14ac:dyDescent="0.25">
      <c r="A14" s="302"/>
      <c r="B14" s="74">
        <f t="shared" si="0"/>
        <v>1.010114</v>
      </c>
      <c r="C14" s="75">
        <f t="shared" si="1"/>
        <v>6</v>
      </c>
      <c r="D14" s="70" t="str">
        <f>$L$27</f>
        <v>ff</v>
      </c>
      <c r="E14" s="76">
        <f t="shared" si="2"/>
        <v>0</v>
      </c>
      <c r="F14" s="76">
        <f t="shared" si="3"/>
        <v>0</v>
      </c>
      <c r="G14" s="77">
        <f t="shared" si="4"/>
        <v>0</v>
      </c>
      <c r="H14" s="78">
        <f>SMALL($B$9:$B$14,6)</f>
        <v>1.010114</v>
      </c>
      <c r="I14" s="75">
        <f t="shared" si="5"/>
        <v>6</v>
      </c>
      <c r="J14" s="83" t="str">
        <f t="shared" si="6"/>
        <v>ff</v>
      </c>
      <c r="K14" s="5" t="str">
        <f>$L$27</f>
        <v>ff</v>
      </c>
      <c r="L14" s="50" t="str">
        <f>IF($AY$19+$AY$20&gt;0,$AY$20,"")</f>
        <v/>
      </c>
      <c r="M14" s="51" t="s">
        <v>9</v>
      </c>
      <c r="N14" s="52" t="str">
        <f>IF($AY$19+$AY$20&gt;0,$AY$19,"")</f>
        <v/>
      </c>
      <c r="O14" s="56" t="str">
        <f>IF($AS$28+$AS$29&gt;0,$AS$29,"")</f>
        <v/>
      </c>
      <c r="P14" s="51" t="s">
        <v>9</v>
      </c>
      <c r="Q14" s="52" t="str">
        <f>IF($AS$28+$AS$29&gt;0,$AS$28,"")</f>
        <v/>
      </c>
      <c r="R14" s="56" t="str">
        <f>IF($AY$10+$AY$11&gt;0,$AY$11,"")</f>
        <v/>
      </c>
      <c r="S14" s="51" t="s">
        <v>9</v>
      </c>
      <c r="T14" s="52" t="str">
        <f>IF($AY$10+$AY$11&gt;0,$AY$10,"")</f>
        <v/>
      </c>
      <c r="U14" s="56" t="str">
        <f>IF($AS$22+$AS$23&gt;0,$AS$23,"")</f>
        <v/>
      </c>
      <c r="V14" s="94" t="s">
        <v>9</v>
      </c>
      <c r="W14" s="52" t="str">
        <f>IF($AS$22+$AS$23&gt;0,$AS$22,"")</f>
        <v/>
      </c>
      <c r="X14" s="56" t="str">
        <f>IF($AS$13+$AS$14&gt;0,$AS$14,"")</f>
        <v/>
      </c>
      <c r="Y14" s="94" t="s">
        <v>9</v>
      </c>
      <c r="Z14" s="52" t="str">
        <f>IF($AS$13+$AS$14&gt;0,$AS$13,"")</f>
        <v/>
      </c>
      <c r="AA14" s="109"/>
      <c r="AB14" s="57"/>
      <c r="AC14" s="57"/>
      <c r="AD14" s="59">
        <f>SUM(AP14,AQ14,AR14,AP23,AQ23,AR23,AP29,AQ29,AR29,AV11,AW11,AX11,AV20,AW20,AX20)</f>
        <v>0</v>
      </c>
      <c r="AE14" s="60" t="s">
        <v>9</v>
      </c>
      <c r="AF14" s="61">
        <f>SUM(AP13,AQ13,AR13,AP22,AQ22,AR22,AP28,AQ28,AR28,AV10,AW10,AX10,AV19,AW19,AX19)</f>
        <v>0</v>
      </c>
      <c r="AG14" s="62">
        <f>SUM($L$14,$O$14,$R$14,$U$14,$X$14)</f>
        <v>0</v>
      </c>
      <c r="AH14" s="86" t="s">
        <v>9</v>
      </c>
      <c r="AI14" s="98">
        <f>SUM($N$14,$Q$14,$T$14,$W$14,$Z$14)</f>
        <v>0</v>
      </c>
      <c r="AJ14" s="65">
        <f>IF($L$14&gt;$N$14,1,0)+IF($O$14&gt;$Q$14,1,0)+IF($R$14&gt;$T$14,1,0)+IF($U$14&gt;$W$14,1,0)+IF($X$14&gt;$Z$14,1,0)</f>
        <v>0</v>
      </c>
      <c r="AK14" s="66" t="s">
        <v>9</v>
      </c>
      <c r="AL14" s="67">
        <f>IF($N$14&gt;$L$14,1,0)+IF($Q$14&gt;$O$14,1,0)+IF($T$14&gt;$R$14,1,0)+IF($W$14&gt;$U$14,1,0)+IF($Z$14&gt;$X$14,1,0)</f>
        <v>0</v>
      </c>
      <c r="AM14" s="81">
        <f t="shared" si="7"/>
        <v>6</v>
      </c>
      <c r="AN14" s="306"/>
      <c r="AO14" s="6" t="str">
        <f>$L$27</f>
        <v>ff</v>
      </c>
      <c r="AP14" s="417"/>
      <c r="AQ14" s="417"/>
      <c r="AR14" s="417"/>
      <c r="AS14" s="7">
        <f>IF(AP14&gt;AP13,1,0)+IF(AQ14&gt;AQ13,1,0)+IF(AR14&gt;AR13,1,0)</f>
        <v>0</v>
      </c>
      <c r="AT14" s="315"/>
      <c r="AU14" s="6" t="str">
        <f>$L$23</f>
        <v>dd</v>
      </c>
      <c r="AV14" s="417"/>
      <c r="AW14" s="417"/>
      <c r="AX14" s="417"/>
      <c r="AY14" s="7">
        <f>IF(AV14&gt;AV13,1,0)+IF(AW14&gt;AW13,1,0)+IF(AX14&gt;AX13,1,0)</f>
        <v>0</v>
      </c>
      <c r="AZ14" s="331"/>
    </row>
    <row r="15" spans="1:52" s="3" customFormat="1" ht="34.9" customHeight="1" x14ac:dyDescent="0.2">
      <c r="A15" s="302"/>
      <c r="B15" s="303"/>
      <c r="C15" s="303"/>
      <c r="D15" s="303"/>
      <c r="E15" s="303"/>
      <c r="F15" s="303"/>
      <c r="G15" s="303"/>
      <c r="H15" s="303"/>
      <c r="I15" s="303"/>
      <c r="J15" s="303"/>
      <c r="K15" s="301"/>
      <c r="L15" s="320"/>
      <c r="M15" s="320"/>
      <c r="N15" s="307"/>
      <c r="O15" s="307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5"/>
      <c r="AB15" s="305"/>
      <c r="AC15" s="303"/>
      <c r="AD15" s="303"/>
      <c r="AE15" s="303"/>
      <c r="AF15" s="306"/>
      <c r="AG15" s="306"/>
      <c r="AH15" s="306"/>
      <c r="AI15" s="306"/>
      <c r="AJ15" s="305"/>
      <c r="AK15" s="305"/>
      <c r="AL15" s="305"/>
      <c r="AM15" s="305"/>
      <c r="AN15" s="312"/>
      <c r="AO15" s="315"/>
      <c r="AP15" s="419"/>
      <c r="AQ15" s="419"/>
      <c r="AR15" s="419"/>
      <c r="AS15" s="315"/>
      <c r="AT15" s="315"/>
      <c r="AU15" s="315"/>
      <c r="AV15" s="419"/>
      <c r="AW15" s="419"/>
      <c r="AX15" s="419"/>
      <c r="AY15" s="315"/>
      <c r="AZ15" s="331"/>
    </row>
    <row r="16" spans="1:52" s="3" customFormat="1" ht="34.9" customHeight="1" thickBot="1" x14ac:dyDescent="0.35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107"/>
      <c r="L16" s="520" t="s">
        <v>77</v>
      </c>
      <c r="M16" s="521"/>
      <c r="N16" s="521"/>
      <c r="O16" s="521"/>
      <c r="P16" s="521"/>
      <c r="Q16" s="521"/>
      <c r="R16" s="521"/>
      <c r="S16" s="303"/>
      <c r="T16" s="303"/>
      <c r="U16" s="303"/>
      <c r="V16" s="303"/>
      <c r="W16" s="303"/>
      <c r="X16" s="303"/>
      <c r="Y16" s="303"/>
      <c r="Z16" s="303"/>
      <c r="AA16" s="525" t="s">
        <v>10</v>
      </c>
      <c r="AB16" s="488"/>
      <c r="AC16" s="488"/>
      <c r="AD16" s="488"/>
      <c r="AE16" s="488"/>
      <c r="AF16" s="488"/>
      <c r="AG16" s="488"/>
      <c r="AH16" s="334"/>
      <c r="AI16" s="338"/>
      <c r="AJ16" s="338"/>
      <c r="AK16" s="338"/>
      <c r="AL16" s="305"/>
      <c r="AM16" s="305"/>
      <c r="AN16" s="305"/>
      <c r="AO16" s="27" t="str">
        <f>$L$19</f>
        <v>bb</v>
      </c>
      <c r="AP16" s="416"/>
      <c r="AQ16" s="416"/>
      <c r="AR16" s="416"/>
      <c r="AS16" s="5">
        <f>IF(AP16&gt;AP17,1,0)+IF(AQ16&gt;AQ17,1,0)+IF(AR16&gt;AR17,1,0)</f>
        <v>0</v>
      </c>
      <c r="AT16" s="315"/>
      <c r="AU16" s="27" t="str">
        <f>$L$19</f>
        <v>bb</v>
      </c>
      <c r="AV16" s="416"/>
      <c r="AW16" s="416"/>
      <c r="AX16" s="416"/>
      <c r="AY16" s="5">
        <f>IF(AV16&gt;AV17,1,0)+IF(AW16&gt;AW17,1,0)+IF(AX16&gt;AX17,1,0)</f>
        <v>0</v>
      </c>
      <c r="AZ16" s="331"/>
    </row>
    <row r="17" spans="1:52" s="3" customFormat="1" ht="34.9" customHeight="1" thickTop="1" thickBot="1" x14ac:dyDescent="0.25">
      <c r="A17" s="302"/>
      <c r="B17" s="303"/>
      <c r="C17" s="303"/>
      <c r="D17" s="303"/>
      <c r="E17" s="303"/>
      <c r="F17" s="303"/>
      <c r="G17" s="303"/>
      <c r="H17" s="303"/>
      <c r="I17" s="303"/>
      <c r="J17" s="303"/>
      <c r="K17" s="324" t="s">
        <v>11</v>
      </c>
      <c r="L17" s="532" t="s">
        <v>19</v>
      </c>
      <c r="M17" s="533"/>
      <c r="N17" s="533"/>
      <c r="O17" s="533"/>
      <c r="P17" s="533"/>
      <c r="Q17" s="533"/>
      <c r="R17" s="534"/>
      <c r="S17" s="303"/>
      <c r="T17" s="303"/>
      <c r="U17" s="303"/>
      <c r="V17" s="303"/>
      <c r="W17" s="303"/>
      <c r="X17" s="303"/>
      <c r="Y17" s="303"/>
      <c r="Z17" s="303"/>
      <c r="AA17" s="552" t="str">
        <f>$J$9</f>
        <v>aa</v>
      </c>
      <c r="AB17" s="553"/>
      <c r="AC17" s="553"/>
      <c r="AD17" s="553"/>
      <c r="AE17" s="553"/>
      <c r="AF17" s="553"/>
      <c r="AG17" s="554"/>
      <c r="AH17" s="339"/>
      <c r="AI17" s="339"/>
      <c r="AJ17" s="339"/>
      <c r="AK17" s="339"/>
      <c r="AL17" s="305"/>
      <c r="AM17" s="305"/>
      <c r="AN17" s="312"/>
      <c r="AO17" s="6" t="str">
        <f>$L$21</f>
        <v>cc</v>
      </c>
      <c r="AP17" s="417"/>
      <c r="AQ17" s="417"/>
      <c r="AR17" s="417"/>
      <c r="AS17" s="7">
        <f>IF(AP17&gt;AP16,1,0)+IF(AQ17&gt;AQ16,1,0)+IF(AR17&gt;AR16,1,0)</f>
        <v>0</v>
      </c>
      <c r="AT17" s="315"/>
      <c r="AU17" s="6" t="str">
        <f>$L$25</f>
        <v>ee</v>
      </c>
      <c r="AV17" s="417"/>
      <c r="AW17" s="417"/>
      <c r="AX17" s="417"/>
      <c r="AY17" s="7">
        <f>IF(AV17&gt;AV16,1,0)+IF(AW17&gt;AW16,1,0)+IF(AX17&gt;AX16,1,0)</f>
        <v>0</v>
      </c>
      <c r="AZ17" s="331"/>
    </row>
    <row r="18" spans="1:52" s="302" customFormat="1" ht="34.9" customHeight="1" thickTop="1" thickBot="1" x14ac:dyDescent="0.35">
      <c r="B18" s="303"/>
      <c r="C18" s="303"/>
      <c r="D18" s="303"/>
      <c r="E18" s="303"/>
      <c r="F18" s="303"/>
      <c r="G18" s="303"/>
      <c r="H18" s="303"/>
      <c r="I18" s="303"/>
      <c r="J18" s="303"/>
      <c r="K18" s="324"/>
      <c r="L18" s="411"/>
      <c r="M18" s="411"/>
      <c r="N18" s="411"/>
      <c r="O18" s="411"/>
      <c r="P18" s="412"/>
      <c r="Q18" s="412"/>
      <c r="R18" s="412"/>
      <c r="S18" s="303"/>
      <c r="T18" s="303"/>
      <c r="U18" s="303"/>
      <c r="V18" s="303"/>
      <c r="W18" s="303"/>
      <c r="X18" s="303"/>
      <c r="Y18" s="303"/>
      <c r="Z18" s="303"/>
      <c r="AA18" s="541" t="s">
        <v>12</v>
      </c>
      <c r="AB18" s="542"/>
      <c r="AC18" s="542"/>
      <c r="AD18" s="542"/>
      <c r="AE18" s="542"/>
      <c r="AF18" s="542"/>
      <c r="AG18" s="542"/>
      <c r="AH18" s="334"/>
      <c r="AI18" s="334"/>
      <c r="AJ18" s="334"/>
      <c r="AK18" s="334"/>
      <c r="AL18" s="305"/>
      <c r="AM18" s="305"/>
      <c r="AN18" s="305"/>
      <c r="AO18" s="312"/>
      <c r="AP18" s="418"/>
      <c r="AQ18" s="418"/>
      <c r="AR18" s="418"/>
      <c r="AS18" s="317"/>
      <c r="AT18" s="317"/>
      <c r="AU18" s="312"/>
      <c r="AV18" s="418"/>
      <c r="AW18" s="418"/>
      <c r="AX18" s="418"/>
      <c r="AY18" s="317"/>
      <c r="AZ18" s="333"/>
    </row>
    <row r="19" spans="1:52" s="3" customFormat="1" ht="34.9" customHeight="1" thickTop="1" thickBot="1" x14ac:dyDescent="0.25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24" t="s">
        <v>13</v>
      </c>
      <c r="L19" s="532" t="s">
        <v>20</v>
      </c>
      <c r="M19" s="533"/>
      <c r="N19" s="533"/>
      <c r="O19" s="533"/>
      <c r="P19" s="533"/>
      <c r="Q19" s="533"/>
      <c r="R19" s="534"/>
      <c r="S19" s="303"/>
      <c r="T19" s="303"/>
      <c r="U19" s="303"/>
      <c r="V19" s="303"/>
      <c r="W19" s="303"/>
      <c r="X19" s="303"/>
      <c r="Y19" s="303"/>
      <c r="Z19" s="303"/>
      <c r="AA19" s="522" t="str">
        <f>$J$10</f>
        <v>bb</v>
      </c>
      <c r="AB19" s="523"/>
      <c r="AC19" s="523"/>
      <c r="AD19" s="523"/>
      <c r="AE19" s="523"/>
      <c r="AF19" s="523"/>
      <c r="AG19" s="524"/>
      <c r="AH19" s="339"/>
      <c r="AI19" s="339"/>
      <c r="AJ19" s="339"/>
      <c r="AK19" s="339"/>
      <c r="AL19" s="305"/>
      <c r="AM19" s="305"/>
      <c r="AN19" s="312"/>
      <c r="AO19" s="27" t="str">
        <f>$L$17</f>
        <v>aa</v>
      </c>
      <c r="AP19" s="416"/>
      <c r="AQ19" s="416"/>
      <c r="AR19" s="416"/>
      <c r="AS19" s="5">
        <f>IF(AP19&gt;AP20,1,0)+IF(AQ19&gt;AQ20,1,0)+IF(AR19&gt;AR20,1,0)</f>
        <v>0</v>
      </c>
      <c r="AT19" s="315"/>
      <c r="AU19" s="27" t="str">
        <f>$L$17</f>
        <v>aa</v>
      </c>
      <c r="AV19" s="416"/>
      <c r="AW19" s="416"/>
      <c r="AX19" s="416"/>
      <c r="AY19" s="5">
        <f>IF(AV19&gt;AV20,1,0)+IF(AW19&gt;AW20,1,0)+IF(AX19&gt;AX20,1,0)</f>
        <v>0</v>
      </c>
      <c r="AZ19" s="331"/>
    </row>
    <row r="20" spans="1:52" s="3" customFormat="1" ht="34.9" customHeight="1" thickTop="1" thickBot="1" x14ac:dyDescent="0.35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24"/>
      <c r="L20" s="325"/>
      <c r="M20" s="325"/>
      <c r="N20" s="325"/>
      <c r="O20" s="325"/>
      <c r="P20" s="412"/>
      <c r="Q20" s="412"/>
      <c r="R20" s="412"/>
      <c r="S20" s="303"/>
      <c r="T20" s="303"/>
      <c r="U20" s="303"/>
      <c r="V20" s="303"/>
      <c r="W20" s="303"/>
      <c r="X20" s="303"/>
      <c r="Y20" s="303"/>
      <c r="Z20" s="303"/>
      <c r="AA20" s="541" t="s">
        <v>14</v>
      </c>
      <c r="AB20" s="542"/>
      <c r="AC20" s="542"/>
      <c r="AD20" s="542"/>
      <c r="AE20" s="542"/>
      <c r="AF20" s="542"/>
      <c r="AG20" s="542"/>
      <c r="AH20" s="334"/>
      <c r="AI20" s="334"/>
      <c r="AJ20" s="334"/>
      <c r="AK20" s="334"/>
      <c r="AL20" s="305"/>
      <c r="AM20" s="305"/>
      <c r="AN20" s="305"/>
      <c r="AO20" s="6" t="str">
        <f>$L$25</f>
        <v>ee</v>
      </c>
      <c r="AP20" s="417"/>
      <c r="AQ20" s="417"/>
      <c r="AR20" s="417"/>
      <c r="AS20" s="7">
        <f>IF(AP20&gt;AP19,1,0)+IF(AQ20&gt;AQ19,1,0)+IF(AR20&gt;AR19,1,0)</f>
        <v>0</v>
      </c>
      <c r="AT20" s="315"/>
      <c r="AU20" s="6" t="str">
        <f>$L$27</f>
        <v>ff</v>
      </c>
      <c r="AV20" s="417"/>
      <c r="AW20" s="417"/>
      <c r="AX20" s="417"/>
      <c r="AY20" s="7">
        <f>IF(AV20&gt;AV19,1,0)+IF(AW20&gt;AW19,1,0)+IF(AX20&gt;AX19,1,0)</f>
        <v>0</v>
      </c>
      <c r="AZ20" s="331"/>
    </row>
    <row r="21" spans="1:52" s="3" customFormat="1" ht="34.9" customHeight="1" thickTop="1" thickBot="1" x14ac:dyDescent="0.25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24" t="s">
        <v>15</v>
      </c>
      <c r="L21" s="532" t="s">
        <v>21</v>
      </c>
      <c r="M21" s="533"/>
      <c r="N21" s="533"/>
      <c r="O21" s="533"/>
      <c r="P21" s="533"/>
      <c r="Q21" s="533"/>
      <c r="R21" s="534"/>
      <c r="S21" s="307"/>
      <c r="T21" s="307"/>
      <c r="U21" s="307"/>
      <c r="V21" s="307"/>
      <c r="W21" s="307"/>
      <c r="X21" s="307"/>
      <c r="Y21" s="307"/>
      <c r="Z21" s="307"/>
      <c r="AA21" s="522" t="str">
        <f>$J$11</f>
        <v>cc</v>
      </c>
      <c r="AB21" s="555"/>
      <c r="AC21" s="555"/>
      <c r="AD21" s="555"/>
      <c r="AE21" s="555"/>
      <c r="AF21" s="555"/>
      <c r="AG21" s="556"/>
      <c r="AH21" s="339"/>
      <c r="AI21" s="339"/>
      <c r="AJ21" s="339"/>
      <c r="AK21" s="339"/>
      <c r="AL21" s="303"/>
      <c r="AM21" s="303"/>
      <c r="AN21" s="312"/>
      <c r="AO21" s="303"/>
      <c r="AP21" s="415"/>
      <c r="AQ21" s="415"/>
      <c r="AR21" s="415"/>
      <c r="AS21" s="303"/>
      <c r="AT21" s="303"/>
      <c r="AU21" s="303"/>
      <c r="AV21" s="415"/>
      <c r="AW21" s="415"/>
      <c r="AX21" s="415"/>
      <c r="AY21" s="303"/>
      <c r="AZ21" s="313"/>
    </row>
    <row r="22" spans="1:52" s="3" customFormat="1" ht="34.9" customHeight="1" thickTop="1" thickBot="1" x14ac:dyDescent="0.35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24"/>
      <c r="L22" s="411"/>
      <c r="M22" s="411"/>
      <c r="N22" s="411"/>
      <c r="O22" s="411"/>
      <c r="P22" s="412"/>
      <c r="Q22" s="412"/>
      <c r="R22" s="413"/>
      <c r="S22" s="307"/>
      <c r="T22" s="307"/>
      <c r="U22" s="307"/>
      <c r="V22" s="307"/>
      <c r="W22" s="307"/>
      <c r="X22" s="307"/>
      <c r="Y22" s="307"/>
      <c r="Z22" s="307"/>
      <c r="AA22" s="557" t="s">
        <v>29</v>
      </c>
      <c r="AB22" s="558"/>
      <c r="AC22" s="558"/>
      <c r="AD22" s="558"/>
      <c r="AE22" s="558"/>
      <c r="AF22" s="558"/>
      <c r="AG22" s="558"/>
      <c r="AH22" s="335"/>
      <c r="AI22" s="335"/>
      <c r="AJ22" s="335"/>
      <c r="AK22" s="335"/>
      <c r="AL22" s="303"/>
      <c r="AM22" s="303"/>
      <c r="AN22" s="303"/>
      <c r="AO22" s="4" t="str">
        <f>$L$23</f>
        <v>dd</v>
      </c>
      <c r="AP22" s="416"/>
      <c r="AQ22" s="416"/>
      <c r="AR22" s="416"/>
      <c r="AS22" s="5">
        <f>IF(AP22&gt;AP23,1,0)+IF(AQ22&gt;AQ23,1,0)+IF(AR22&gt;AR23,1,0)</f>
        <v>0</v>
      </c>
      <c r="AT22" s="315"/>
      <c r="AU22" s="4" t="str">
        <f>$L$19</f>
        <v>bb</v>
      </c>
      <c r="AV22" s="416"/>
      <c r="AW22" s="416"/>
      <c r="AX22" s="416"/>
      <c r="AY22" s="5">
        <f>IF(AV22&gt;AV23,1,0)+IF(AW22&gt;AW23,1,0)+IF(AX22&gt;AX23,1,0)</f>
        <v>0</v>
      </c>
      <c r="AZ22" s="331"/>
    </row>
    <row r="23" spans="1:52" s="3" customFormat="1" ht="34.5" customHeight="1" thickTop="1" thickBot="1" x14ac:dyDescent="0.25">
      <c r="A23" s="302"/>
      <c r="B23" s="303"/>
      <c r="C23" s="303"/>
      <c r="D23" s="303"/>
      <c r="E23" s="303"/>
      <c r="F23" s="303"/>
      <c r="G23" s="303"/>
      <c r="H23" s="303"/>
      <c r="I23" s="303"/>
      <c r="J23" s="303"/>
      <c r="K23" s="324" t="s">
        <v>17</v>
      </c>
      <c r="L23" s="532" t="s">
        <v>23</v>
      </c>
      <c r="M23" s="533"/>
      <c r="N23" s="533"/>
      <c r="O23" s="533"/>
      <c r="P23" s="533"/>
      <c r="Q23" s="533"/>
      <c r="R23" s="534"/>
      <c r="S23" s="303"/>
      <c r="T23" s="303"/>
      <c r="U23" s="303"/>
      <c r="V23" s="303"/>
      <c r="W23" s="303"/>
      <c r="X23" s="303"/>
      <c r="Y23" s="303"/>
      <c r="Z23" s="303"/>
      <c r="AA23" s="522" t="str">
        <f>$J$12</f>
        <v>dd</v>
      </c>
      <c r="AB23" s="555"/>
      <c r="AC23" s="555"/>
      <c r="AD23" s="555"/>
      <c r="AE23" s="555"/>
      <c r="AF23" s="555"/>
      <c r="AG23" s="556"/>
      <c r="AH23" s="339"/>
      <c r="AI23" s="339"/>
      <c r="AJ23" s="339"/>
      <c r="AK23" s="339"/>
      <c r="AL23" s="303"/>
      <c r="AM23" s="303"/>
      <c r="AN23" s="312"/>
      <c r="AO23" s="6" t="str">
        <f>$L$27</f>
        <v>ff</v>
      </c>
      <c r="AP23" s="417"/>
      <c r="AQ23" s="417"/>
      <c r="AR23" s="417"/>
      <c r="AS23" s="7">
        <f>IF(AP23&gt;AP22,1,0)+IF(AQ23&gt;AQ22,1,0)+IF(AR23&gt;AR22,1,0)</f>
        <v>0</v>
      </c>
      <c r="AT23" s="315"/>
      <c r="AU23" s="6" t="str">
        <f>$L$23</f>
        <v>dd</v>
      </c>
      <c r="AV23" s="417"/>
      <c r="AW23" s="417"/>
      <c r="AX23" s="417"/>
      <c r="AY23" s="7">
        <f>IF(AV23&gt;AV22,1,0)+IF(AW23&gt;AW22,1,0)+IF(AX23&gt;AX22,1,0)</f>
        <v>0</v>
      </c>
      <c r="AZ23" s="331"/>
    </row>
    <row r="24" spans="1:52" s="3" customFormat="1" ht="34.9" customHeight="1" thickTop="1" thickBot="1" x14ac:dyDescent="0.35">
      <c r="A24" s="302"/>
      <c r="B24" s="303"/>
      <c r="C24" s="303"/>
      <c r="D24" s="303"/>
      <c r="E24" s="303"/>
      <c r="F24" s="303"/>
      <c r="G24" s="303"/>
      <c r="H24" s="303"/>
      <c r="I24" s="303"/>
      <c r="J24" s="303"/>
      <c r="K24" s="107"/>
      <c r="L24" s="414"/>
      <c r="M24" s="414"/>
      <c r="N24" s="414"/>
      <c r="O24" s="414"/>
      <c r="P24" s="415"/>
      <c r="Q24" s="415"/>
      <c r="R24" s="415"/>
      <c r="S24" s="303"/>
      <c r="T24" s="303"/>
      <c r="U24" s="303"/>
      <c r="V24" s="303"/>
      <c r="W24" s="303"/>
      <c r="X24" s="303"/>
      <c r="Y24" s="303"/>
      <c r="Z24" s="303"/>
      <c r="AA24" s="557" t="s">
        <v>30</v>
      </c>
      <c r="AB24" s="558"/>
      <c r="AC24" s="558"/>
      <c r="AD24" s="558"/>
      <c r="AE24" s="558"/>
      <c r="AF24" s="558"/>
      <c r="AG24" s="558"/>
      <c r="AH24" s="334"/>
      <c r="AI24" s="334"/>
      <c r="AJ24" s="334"/>
      <c r="AK24" s="334"/>
      <c r="AL24" s="303"/>
      <c r="AM24" s="303"/>
      <c r="AN24" s="303"/>
      <c r="AO24" s="315"/>
      <c r="AP24" s="419"/>
      <c r="AQ24" s="419"/>
      <c r="AR24" s="419"/>
      <c r="AS24" s="315"/>
      <c r="AT24" s="315"/>
      <c r="AU24" s="315"/>
      <c r="AV24" s="419"/>
      <c r="AW24" s="419"/>
      <c r="AX24" s="419"/>
      <c r="AY24" s="315"/>
      <c r="AZ24" s="331"/>
    </row>
    <row r="25" spans="1:52" s="3" customFormat="1" ht="34.9" customHeight="1" thickTop="1" thickBot="1" x14ac:dyDescent="0.2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24" t="s">
        <v>24</v>
      </c>
      <c r="L25" s="532" t="s">
        <v>27</v>
      </c>
      <c r="M25" s="533"/>
      <c r="N25" s="533"/>
      <c r="O25" s="533"/>
      <c r="P25" s="533"/>
      <c r="Q25" s="533"/>
      <c r="R25" s="534"/>
      <c r="S25" s="303"/>
      <c r="T25" s="303"/>
      <c r="U25" s="303"/>
      <c r="V25" s="303"/>
      <c r="W25" s="303"/>
      <c r="X25" s="303"/>
      <c r="Y25" s="303"/>
      <c r="Z25" s="303"/>
      <c r="AA25" s="522" t="str">
        <f>$J$13</f>
        <v>ee</v>
      </c>
      <c r="AB25" s="555"/>
      <c r="AC25" s="555"/>
      <c r="AD25" s="555"/>
      <c r="AE25" s="555"/>
      <c r="AF25" s="555"/>
      <c r="AG25" s="556"/>
      <c r="AH25" s="339"/>
      <c r="AI25" s="339"/>
      <c r="AJ25" s="339"/>
      <c r="AK25" s="339"/>
      <c r="AL25" s="303"/>
      <c r="AM25" s="303"/>
      <c r="AN25" s="303"/>
      <c r="AO25" s="4" t="str">
        <f>$L$17</f>
        <v>aa</v>
      </c>
      <c r="AP25" s="416"/>
      <c r="AQ25" s="416"/>
      <c r="AR25" s="416"/>
      <c r="AS25" s="5">
        <f>IF(AP25&gt;AP26,1,0)+IF(AQ25&gt;AQ26,1,0)+IF(AR25&gt;AR26,1,0)</f>
        <v>0</v>
      </c>
      <c r="AT25" s="315"/>
      <c r="AU25" s="4" t="str">
        <f>$L$21</f>
        <v>cc</v>
      </c>
      <c r="AV25" s="416"/>
      <c r="AW25" s="416"/>
      <c r="AX25" s="416"/>
      <c r="AY25" s="5">
        <f>IF(AV25&gt;AV26,1,0)+IF(AW25&gt;AW26,1,0)+IF(AX25&gt;AX26,1,0)</f>
        <v>0</v>
      </c>
      <c r="AZ25" s="331"/>
    </row>
    <row r="26" spans="1:52" s="3" customFormat="1" ht="34.9" customHeight="1" thickTop="1" thickBot="1" x14ac:dyDescent="0.35">
      <c r="A26" s="302"/>
      <c r="B26" s="303"/>
      <c r="C26" s="303"/>
      <c r="D26" s="303"/>
      <c r="E26" s="303"/>
      <c r="F26" s="303"/>
      <c r="G26" s="303"/>
      <c r="H26" s="303"/>
      <c r="I26" s="303"/>
      <c r="J26" s="303"/>
      <c r="K26" s="107"/>
      <c r="L26" s="414"/>
      <c r="M26" s="414"/>
      <c r="N26" s="414"/>
      <c r="O26" s="414"/>
      <c r="P26" s="415"/>
      <c r="Q26" s="415"/>
      <c r="R26" s="415"/>
      <c r="S26" s="303"/>
      <c r="T26" s="303"/>
      <c r="U26" s="303"/>
      <c r="V26" s="303"/>
      <c r="W26" s="303"/>
      <c r="X26" s="303"/>
      <c r="Y26" s="303"/>
      <c r="Z26" s="303"/>
      <c r="AA26" s="557" t="s">
        <v>31</v>
      </c>
      <c r="AB26" s="558"/>
      <c r="AC26" s="558"/>
      <c r="AD26" s="558"/>
      <c r="AE26" s="558"/>
      <c r="AF26" s="558"/>
      <c r="AG26" s="558"/>
      <c r="AH26" s="321"/>
      <c r="AI26" s="321"/>
      <c r="AJ26" s="303"/>
      <c r="AK26" s="303"/>
      <c r="AL26" s="303"/>
      <c r="AM26" s="303"/>
      <c r="AN26" s="303"/>
      <c r="AO26" s="6" t="str">
        <f>$L$21</f>
        <v>cc</v>
      </c>
      <c r="AP26" s="417"/>
      <c r="AQ26" s="417"/>
      <c r="AR26" s="417"/>
      <c r="AS26" s="7">
        <f>IF(AP26&gt;AP25,1,0)+IF(AQ26&gt;AQ25,1,0)+IF(AR26&gt;AR25,1,0)</f>
        <v>0</v>
      </c>
      <c r="AT26" s="315"/>
      <c r="AU26" s="6" t="str">
        <f>$L$25</f>
        <v>ee</v>
      </c>
      <c r="AV26" s="417"/>
      <c r="AW26" s="417"/>
      <c r="AX26" s="417"/>
      <c r="AY26" s="7">
        <f>IF(AV26&gt;AV25,1,0)+IF(AW26&gt;AW25,1,0)+IF(AX26&gt;AX25,1,0)</f>
        <v>0</v>
      </c>
      <c r="AZ26" s="331"/>
    </row>
    <row r="27" spans="1:52" s="3" customFormat="1" ht="34.9" customHeight="1" thickTop="1" thickBot="1" x14ac:dyDescent="0.3">
      <c r="A27" s="302"/>
      <c r="B27" s="303"/>
      <c r="C27" s="303"/>
      <c r="D27" s="303"/>
      <c r="E27" s="303"/>
      <c r="F27" s="303"/>
      <c r="G27" s="303"/>
      <c r="H27" s="303"/>
      <c r="I27" s="303"/>
      <c r="J27" s="303"/>
      <c r="K27" s="324" t="s">
        <v>28</v>
      </c>
      <c r="L27" s="515" t="s">
        <v>34</v>
      </c>
      <c r="M27" s="516"/>
      <c r="N27" s="516"/>
      <c r="O27" s="516"/>
      <c r="P27" s="516"/>
      <c r="Q27" s="516"/>
      <c r="R27" s="517"/>
      <c r="S27" s="303"/>
      <c r="T27" s="303"/>
      <c r="U27" s="303"/>
      <c r="V27" s="303"/>
      <c r="W27" s="303"/>
      <c r="X27" s="303"/>
      <c r="Y27" s="303"/>
      <c r="Z27" s="303"/>
      <c r="AA27" s="522" t="str">
        <f>$J$14</f>
        <v>ff</v>
      </c>
      <c r="AB27" s="555"/>
      <c r="AC27" s="555"/>
      <c r="AD27" s="555"/>
      <c r="AE27" s="555"/>
      <c r="AF27" s="555"/>
      <c r="AG27" s="556"/>
      <c r="AH27" s="321"/>
      <c r="AI27" s="321"/>
      <c r="AJ27" s="303"/>
      <c r="AK27" s="303"/>
      <c r="AL27" s="303"/>
      <c r="AM27" s="303"/>
      <c r="AN27" s="303"/>
      <c r="AO27" s="315"/>
      <c r="AP27" s="419"/>
      <c r="AQ27" s="419"/>
      <c r="AR27" s="419"/>
      <c r="AS27" s="315"/>
      <c r="AT27" s="315"/>
      <c r="AU27" s="315"/>
      <c r="AV27" s="315"/>
      <c r="AW27" s="315"/>
      <c r="AX27" s="315"/>
      <c r="AY27" s="315"/>
      <c r="AZ27" s="331"/>
    </row>
    <row r="28" spans="1:52" s="3" customFormat="1" ht="34.9" customHeight="1" thickTop="1" x14ac:dyDescent="0.25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107"/>
      <c r="L28" s="107"/>
      <c r="M28" s="107"/>
      <c r="N28" s="107"/>
      <c r="O28" s="107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21"/>
      <c r="AG28" s="321"/>
      <c r="AH28" s="321"/>
      <c r="AI28" s="321"/>
      <c r="AJ28" s="303"/>
      <c r="AK28" s="303"/>
      <c r="AL28" s="303"/>
      <c r="AM28" s="303"/>
      <c r="AN28" s="303"/>
      <c r="AO28" s="4" t="str">
        <f>$L$19</f>
        <v>bb</v>
      </c>
      <c r="AP28" s="416"/>
      <c r="AQ28" s="416"/>
      <c r="AR28" s="416"/>
      <c r="AS28" s="5">
        <f>IF(AP28&gt;AP29,1,0)+IF(AQ28&gt;AQ29,1,0)+IF(AR28&gt;AR29,1,0)</f>
        <v>0</v>
      </c>
      <c r="AT28" s="315"/>
      <c r="AU28" s="315"/>
      <c r="AV28" s="315"/>
      <c r="AW28" s="315"/>
      <c r="AX28" s="315"/>
      <c r="AY28" s="315"/>
      <c r="AZ28" s="331"/>
    </row>
    <row r="29" spans="1:52" s="3" customFormat="1" ht="34.9" customHeight="1" thickBot="1" x14ac:dyDescent="0.3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107"/>
      <c r="L29" s="107"/>
      <c r="M29" s="107"/>
      <c r="N29" s="107"/>
      <c r="O29" s="107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21"/>
      <c r="AG29" s="321"/>
      <c r="AH29" s="321"/>
      <c r="AI29" s="321"/>
      <c r="AJ29" s="303"/>
      <c r="AK29" s="303"/>
      <c r="AL29" s="303"/>
      <c r="AM29" s="303"/>
      <c r="AN29" s="303"/>
      <c r="AO29" s="6" t="str">
        <f>$L$27</f>
        <v>ff</v>
      </c>
      <c r="AP29" s="417"/>
      <c r="AQ29" s="417"/>
      <c r="AR29" s="417"/>
      <c r="AS29" s="7">
        <f>IF(AP29&gt;AP28,1,0)+IF(AQ29&gt;AQ28,1,0)+IF(AR29&gt;AR28,1,0)</f>
        <v>0</v>
      </c>
      <c r="AT29" s="315"/>
      <c r="AU29" s="315"/>
      <c r="AV29" s="315"/>
      <c r="AW29" s="315"/>
      <c r="AX29" s="315"/>
      <c r="AY29" s="315"/>
      <c r="AZ29" s="331"/>
    </row>
    <row r="30" spans="1:52" s="3" customFormat="1" ht="34.9" customHeight="1" thickBot="1" x14ac:dyDescent="0.3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16" t="s">
        <v>98</v>
      </c>
      <c r="L30" s="316"/>
      <c r="M30" s="316"/>
      <c r="N30" s="316"/>
      <c r="O30" s="316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23"/>
      <c r="AG30" s="323"/>
      <c r="AH30" s="323"/>
      <c r="AI30" s="323"/>
      <c r="AJ30" s="337"/>
      <c r="AK30" s="337"/>
      <c r="AL30" s="337"/>
      <c r="AM30" s="337"/>
      <c r="AN30" s="337"/>
      <c r="AO30" s="330"/>
      <c r="AP30" s="330"/>
      <c r="AQ30" s="330"/>
      <c r="AR30" s="330"/>
      <c r="AS30" s="330"/>
      <c r="AT30" s="330"/>
      <c r="AU30" s="492"/>
      <c r="AV30" s="493"/>
      <c r="AW30" s="493"/>
      <c r="AX30" s="493"/>
      <c r="AY30" s="493"/>
      <c r="AZ30" s="559"/>
    </row>
    <row r="31" spans="1:52" x14ac:dyDescent="0.2"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</row>
  </sheetData>
  <mergeCells count="38">
    <mergeCell ref="AA26:AG26"/>
    <mergeCell ref="L27:R27"/>
    <mergeCell ref="AA27:AG27"/>
    <mergeCell ref="AU30:AZ30"/>
    <mergeCell ref="AA22:AG22"/>
    <mergeCell ref="L23:R23"/>
    <mergeCell ref="AA23:AG23"/>
    <mergeCell ref="AA24:AG24"/>
    <mergeCell ref="L25:R25"/>
    <mergeCell ref="AA25:AG25"/>
    <mergeCell ref="L19:R19"/>
    <mergeCell ref="AA19:AG19"/>
    <mergeCell ref="AA20:AG20"/>
    <mergeCell ref="L21:R21"/>
    <mergeCell ref="AA21:AG21"/>
    <mergeCell ref="L16:R16"/>
    <mergeCell ref="AA16:AG16"/>
    <mergeCell ref="L17:R17"/>
    <mergeCell ref="AA17:AG17"/>
    <mergeCell ref="AA18:AG18"/>
    <mergeCell ref="AV5:AV6"/>
    <mergeCell ref="AW5:AW6"/>
    <mergeCell ref="AX5:AX6"/>
    <mergeCell ref="AY5:AY6"/>
    <mergeCell ref="L6:N8"/>
    <mergeCell ref="O6:Q8"/>
    <mergeCell ref="R6:T8"/>
    <mergeCell ref="U6:W8"/>
    <mergeCell ref="X6:Z8"/>
    <mergeCell ref="AA6:AC8"/>
    <mergeCell ref="AD8:AF8"/>
    <mergeCell ref="AG8:AI8"/>
    <mergeCell ref="AJ8:AL8"/>
    <mergeCell ref="L2:AO2"/>
    <mergeCell ref="AP5:AP6"/>
    <mergeCell ref="AQ5:AQ6"/>
    <mergeCell ref="AR5:AR6"/>
    <mergeCell ref="AS5:AS6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31"/>
  <sheetViews>
    <sheetView zoomScale="50" zoomScaleNormal="50" workbookViewId="0">
      <selection activeCell="AR8" sqref="AR8"/>
    </sheetView>
  </sheetViews>
  <sheetFormatPr baseColWidth="10" defaultColWidth="11.42578125" defaultRowHeight="12.75" x14ac:dyDescent="0.2"/>
  <cols>
    <col min="1" max="1" width="5.7109375" style="194" customWidth="1"/>
    <col min="2" max="2" width="14.7109375" style="110" hidden="1" customWidth="1"/>
    <col min="3" max="3" width="6.7109375" style="110" hidden="1" customWidth="1"/>
    <col min="4" max="4" width="22.7109375" style="110" hidden="1" customWidth="1"/>
    <col min="5" max="7" width="6.7109375" style="110" hidden="1" customWidth="1"/>
    <col min="8" max="8" width="14.7109375" style="110" hidden="1" customWidth="1"/>
    <col min="9" max="9" width="6.7109375" style="110" hidden="1" customWidth="1"/>
    <col min="10" max="10" width="22.7109375" style="110" hidden="1" customWidth="1"/>
    <col min="11" max="11" width="22.7109375" style="110" customWidth="1"/>
    <col min="12" max="12" width="5.7109375" style="110" customWidth="1"/>
    <col min="13" max="13" width="1.7109375" style="110" customWidth="1"/>
    <col min="14" max="15" width="5.7109375" style="110" customWidth="1"/>
    <col min="16" max="16" width="1.7109375" style="110" customWidth="1"/>
    <col min="17" max="18" width="5.7109375" style="110" customWidth="1"/>
    <col min="19" max="19" width="1.7109375" style="110" customWidth="1"/>
    <col min="20" max="21" width="5.7109375" style="110" customWidth="1"/>
    <col min="22" max="22" width="1.7109375" style="110" customWidth="1"/>
    <col min="23" max="24" width="5.7109375" style="110" customWidth="1"/>
    <col min="25" max="25" width="1.7109375" style="110" customWidth="1"/>
    <col min="26" max="27" width="5.7109375" style="110" customWidth="1"/>
    <col min="28" max="28" width="1.7109375" style="110" customWidth="1"/>
    <col min="29" max="30" width="5.7109375" style="110" customWidth="1"/>
    <col min="31" max="31" width="1.7109375" style="110" customWidth="1"/>
    <col min="32" max="32" width="5.7109375" style="110" customWidth="1"/>
    <col min="33" max="33" width="6.7109375" style="110" customWidth="1"/>
    <col min="34" max="34" width="1.7109375" style="110" customWidth="1"/>
    <col min="35" max="35" width="6.7109375" style="110" customWidth="1"/>
    <col min="36" max="36" width="5.7109375" style="110" customWidth="1"/>
    <col min="37" max="37" width="1.7109375" style="110" customWidth="1"/>
    <col min="38" max="39" width="5.7109375" style="110" customWidth="1"/>
    <col min="40" max="40" width="1.7109375" style="110" customWidth="1"/>
    <col min="41" max="41" width="5.7109375" style="110" customWidth="1"/>
    <col min="42" max="42" width="7.7109375" style="110" customWidth="1"/>
    <col min="43" max="43" width="10.85546875" style="110" customWidth="1"/>
    <col min="44" max="44" width="27.7109375" style="110" customWidth="1"/>
    <col min="45" max="48" width="5.7109375" style="110" customWidth="1"/>
    <col min="49" max="49" width="8.7109375" style="110" customWidth="1"/>
    <col min="50" max="50" width="27.7109375" style="110" customWidth="1"/>
    <col min="51" max="54" width="5.7109375" style="110" customWidth="1"/>
    <col min="55" max="55" width="8.7109375" style="110" customWidth="1"/>
    <col min="56" max="56" width="27.7109375" style="110" customWidth="1"/>
    <col min="57" max="61" width="5.7109375" style="110" customWidth="1"/>
    <col min="62" max="16384" width="11.42578125" style="110"/>
  </cols>
  <sheetData>
    <row r="1" spans="1:65" s="194" customFormat="1" ht="15" customHeight="1" x14ac:dyDescent="0.2">
      <c r="A1" s="340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8"/>
    </row>
    <row r="2" spans="1:65" ht="32.25" x14ac:dyDescent="0.2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560" t="s">
        <v>37</v>
      </c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349"/>
      <c r="AS2" s="349"/>
      <c r="AT2" s="349"/>
      <c r="AU2" s="349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4"/>
      <c r="BJ2" s="194"/>
      <c r="BK2" s="194"/>
      <c r="BL2" s="194"/>
      <c r="BM2" s="194"/>
    </row>
    <row r="3" spans="1:65" ht="19.899999999999999" customHeight="1" x14ac:dyDescent="0.2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6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9"/>
      <c r="AS3" s="349"/>
      <c r="AT3" s="349"/>
      <c r="AU3" s="349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4"/>
    </row>
    <row r="4" spans="1:65" ht="34.9" customHeight="1" x14ac:dyDescent="0.2">
      <c r="A4" s="342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51"/>
      <c r="M4" s="351"/>
      <c r="N4" s="351"/>
      <c r="O4" s="351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9"/>
      <c r="AS4" s="349"/>
      <c r="AT4" s="349"/>
      <c r="AU4" s="349"/>
      <c r="AV4" s="350"/>
      <c r="AW4" s="350"/>
      <c r="AX4" s="561" t="s">
        <v>93</v>
      </c>
      <c r="AY4" s="561"/>
      <c r="AZ4" s="561"/>
      <c r="BA4" s="561"/>
      <c r="BB4" s="561"/>
      <c r="BC4" s="350"/>
      <c r="BD4" s="350"/>
      <c r="BE4" s="350"/>
      <c r="BF4" s="350"/>
      <c r="BG4" s="350"/>
      <c r="BH4" s="350"/>
      <c r="BI4" s="354"/>
    </row>
    <row r="5" spans="1:65" ht="34.9" customHeight="1" x14ac:dyDescent="0.2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4"/>
      <c r="L5" s="353"/>
      <c r="M5" s="353"/>
      <c r="N5" s="353"/>
      <c r="O5" s="35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9"/>
      <c r="AS5" s="349"/>
      <c r="AT5" s="349"/>
      <c r="AU5" s="349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4"/>
    </row>
    <row r="6" spans="1:65" s="111" customFormat="1" ht="34.9" customHeight="1" x14ac:dyDescent="0.2">
      <c r="A6" s="345"/>
      <c r="B6" s="346"/>
      <c r="C6" s="346"/>
      <c r="D6" s="346"/>
      <c r="E6" s="346"/>
      <c r="F6" s="346"/>
      <c r="G6" s="346"/>
      <c r="H6" s="346"/>
      <c r="I6" s="346"/>
      <c r="J6" s="346"/>
      <c r="K6" s="344"/>
      <c r="L6" s="562" t="str">
        <f>$L$18</f>
        <v>aa</v>
      </c>
      <c r="M6" s="562"/>
      <c r="N6" s="562"/>
      <c r="O6" s="562" t="str">
        <f>$L$20</f>
        <v>bb</v>
      </c>
      <c r="P6" s="562"/>
      <c r="Q6" s="562"/>
      <c r="R6" s="562" t="str">
        <f>$L$22</f>
        <v>cc</v>
      </c>
      <c r="S6" s="562"/>
      <c r="T6" s="562"/>
      <c r="U6" s="562" t="str">
        <f>$L$24</f>
        <v>dd</v>
      </c>
      <c r="V6" s="562"/>
      <c r="W6" s="562"/>
      <c r="X6" s="563" t="str">
        <f>$L$26</f>
        <v>ee</v>
      </c>
      <c r="Y6" s="563"/>
      <c r="Z6" s="563"/>
      <c r="AA6" s="563" t="str">
        <f>$L$28</f>
        <v>ff</v>
      </c>
      <c r="AB6" s="563"/>
      <c r="AC6" s="563"/>
      <c r="AD6" s="565" t="str">
        <f>$L$30</f>
        <v>gg</v>
      </c>
      <c r="AE6" s="565"/>
      <c r="AF6" s="565"/>
      <c r="AG6" s="365"/>
      <c r="AH6" s="365"/>
      <c r="AI6" s="365"/>
      <c r="AJ6" s="346"/>
      <c r="AK6" s="346"/>
      <c r="AL6" s="346"/>
      <c r="AM6" s="343"/>
      <c r="AN6" s="343"/>
      <c r="AO6" s="343"/>
      <c r="AP6" s="343"/>
      <c r="AQ6" s="366"/>
      <c r="AR6" s="343"/>
      <c r="AS6" s="485" t="s">
        <v>1</v>
      </c>
      <c r="AT6" s="485" t="s">
        <v>2</v>
      </c>
      <c r="AU6" s="485" t="s">
        <v>3</v>
      </c>
      <c r="AV6" s="485" t="s">
        <v>4</v>
      </c>
      <c r="AW6" s="367"/>
      <c r="AX6" s="367"/>
      <c r="AY6" s="485" t="s">
        <v>1</v>
      </c>
      <c r="AZ6" s="485" t="s">
        <v>2</v>
      </c>
      <c r="BA6" s="485" t="s">
        <v>3</v>
      </c>
      <c r="BB6" s="485" t="s">
        <v>4</v>
      </c>
      <c r="BC6" s="355"/>
      <c r="BD6" s="355"/>
      <c r="BE6" s="485" t="s">
        <v>1</v>
      </c>
      <c r="BF6" s="485" t="s">
        <v>2</v>
      </c>
      <c r="BG6" s="485" t="s">
        <v>3</v>
      </c>
      <c r="BH6" s="485" t="s">
        <v>4</v>
      </c>
      <c r="BI6" s="356"/>
    </row>
    <row r="7" spans="1:65" s="111" customFormat="1" ht="34.9" customHeight="1" x14ac:dyDescent="0.2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3"/>
      <c r="L7" s="562"/>
      <c r="M7" s="562"/>
      <c r="N7" s="562"/>
      <c r="O7" s="562"/>
      <c r="P7" s="562"/>
      <c r="Q7" s="562"/>
      <c r="R7" s="562"/>
      <c r="S7" s="562"/>
      <c r="T7" s="562"/>
      <c r="U7" s="562"/>
      <c r="V7" s="562"/>
      <c r="W7" s="562"/>
      <c r="X7" s="563"/>
      <c r="Y7" s="563"/>
      <c r="Z7" s="563"/>
      <c r="AA7" s="563"/>
      <c r="AB7" s="563"/>
      <c r="AC7" s="563"/>
      <c r="AD7" s="565"/>
      <c r="AE7" s="565"/>
      <c r="AF7" s="565"/>
      <c r="AG7" s="365"/>
      <c r="AH7" s="365"/>
      <c r="AI7" s="365"/>
      <c r="AJ7" s="346"/>
      <c r="AK7" s="346"/>
      <c r="AL7" s="346"/>
      <c r="AM7" s="346"/>
      <c r="AN7" s="346"/>
      <c r="AO7" s="346"/>
      <c r="AP7" s="346"/>
      <c r="AQ7" s="366"/>
      <c r="AR7" s="343"/>
      <c r="AS7" s="486"/>
      <c r="AT7" s="486"/>
      <c r="AU7" s="486"/>
      <c r="AV7" s="486"/>
      <c r="AW7" s="357"/>
      <c r="AX7" s="357"/>
      <c r="AY7" s="486"/>
      <c r="AZ7" s="486"/>
      <c r="BA7" s="486"/>
      <c r="BB7" s="486"/>
      <c r="BC7" s="357"/>
      <c r="BD7" s="357"/>
      <c r="BE7" s="486"/>
      <c r="BF7" s="486"/>
      <c r="BG7" s="486"/>
      <c r="BH7" s="486"/>
      <c r="BI7" s="356"/>
    </row>
    <row r="8" spans="1:65" s="111" customFormat="1" ht="34.9" customHeight="1" thickBot="1" x14ac:dyDescent="0.25">
      <c r="A8" s="345"/>
      <c r="B8" s="347" t="s">
        <v>5</v>
      </c>
      <c r="C8" s="347"/>
      <c r="D8" s="347"/>
      <c r="E8" s="347"/>
      <c r="F8" s="347"/>
      <c r="G8" s="347"/>
      <c r="H8" s="347"/>
      <c r="I8" s="347"/>
      <c r="J8" s="347"/>
      <c r="K8" s="343"/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4"/>
      <c r="Y8" s="564"/>
      <c r="Z8" s="564"/>
      <c r="AA8" s="564"/>
      <c r="AB8" s="564"/>
      <c r="AC8" s="564"/>
      <c r="AD8" s="565"/>
      <c r="AE8" s="565"/>
      <c r="AF8" s="565"/>
      <c r="AG8" s="518" t="s">
        <v>6</v>
      </c>
      <c r="AH8" s="519"/>
      <c r="AI8" s="519"/>
      <c r="AJ8" s="509" t="s">
        <v>4</v>
      </c>
      <c r="AK8" s="510"/>
      <c r="AL8" s="511"/>
      <c r="AM8" s="566" t="s">
        <v>22</v>
      </c>
      <c r="AN8" s="566"/>
      <c r="AO8" s="566"/>
      <c r="AP8" s="112" t="s">
        <v>8</v>
      </c>
      <c r="AQ8" s="343"/>
      <c r="AR8" s="161" t="str">
        <f>$L$18</f>
        <v>aa</v>
      </c>
      <c r="AS8" s="423"/>
      <c r="AT8" s="423"/>
      <c r="AU8" s="423"/>
      <c r="AV8" s="5">
        <f>IF(AS8&gt;AS9,1,0)+IF(AT8&gt;AT9,1,0)+IF(AU8&gt;AU9,1,0)</f>
        <v>0</v>
      </c>
      <c r="AW8" s="362"/>
      <c r="AX8" s="161" t="str">
        <f>$L$18</f>
        <v>aa</v>
      </c>
      <c r="AY8" s="423"/>
      <c r="AZ8" s="423"/>
      <c r="BA8" s="423"/>
      <c r="BB8" s="5">
        <f>IF(AY8&gt;AY9,1,0)+IF(AZ8&gt;AZ9,1,0)+IF(BA8&gt;BA9,1,0)</f>
        <v>0</v>
      </c>
      <c r="BC8" s="359"/>
      <c r="BD8" s="161" t="str">
        <f>$L$20</f>
        <v>bb</v>
      </c>
      <c r="BE8" s="423"/>
      <c r="BF8" s="423"/>
      <c r="BG8" s="423"/>
      <c r="BH8" s="5">
        <f>IF(BE8&gt;BE9,1,0)+IF(BF8&gt;BF9,1,0)+IF(BG8&gt;BG9,1,0)</f>
        <v>0</v>
      </c>
      <c r="BI8" s="356"/>
    </row>
    <row r="9" spans="1:65" s="111" customFormat="1" ht="34.9" customHeight="1" thickTop="1" thickBot="1" x14ac:dyDescent="0.25">
      <c r="A9" s="345"/>
      <c r="B9" s="147">
        <f>IF(K9="","-",RANK(G9,$G$9:$G$15,0)+RANK(F9,$F$9:$F$15,0)%+RANK(E9,$E$9:$E$15,0)%%+ROW()%%%)</f>
        <v>1.0101089999999999</v>
      </c>
      <c r="C9" s="148">
        <f t="shared" ref="C9:C15" si="0">IF(B9="","",RANK(B9,$B$9:$B$15,1))</f>
        <v>1</v>
      </c>
      <c r="D9" s="149" t="str">
        <f>$L$18</f>
        <v>aa</v>
      </c>
      <c r="E9" s="183">
        <f>SUM(AG9-AI9)</f>
        <v>0</v>
      </c>
      <c r="F9" s="150">
        <f>SUM(AJ9-AL9)</f>
        <v>0</v>
      </c>
      <c r="G9" s="151">
        <f>SUM(AM9-AO9)</f>
        <v>0</v>
      </c>
      <c r="H9" s="152">
        <f>SMALL($B$9:$B$15,1)</f>
        <v>1.0101089999999999</v>
      </c>
      <c r="I9" s="148">
        <f t="shared" ref="I9:I15" si="1">IF(H9="","",RANK(H9,$H$9:$H$15,1))</f>
        <v>1</v>
      </c>
      <c r="J9" s="153" t="str">
        <f t="shared" ref="J9:J15" si="2">INDEX($D$9:$D$15,MATCH(H9,$B$9:$B$15,0),1)</f>
        <v>aa</v>
      </c>
      <c r="K9" s="113" t="str">
        <f>$L$18</f>
        <v>aa</v>
      </c>
      <c r="L9" s="117"/>
      <c r="M9" s="118"/>
      <c r="N9" s="119"/>
      <c r="O9" s="126" t="str">
        <f>IF($AV$8+$AV$9&gt;0,$AV$8,"")</f>
        <v/>
      </c>
      <c r="P9" s="127" t="s">
        <v>9</v>
      </c>
      <c r="Q9" s="128" t="str">
        <f>IF($AV$8+$AV$9&gt;0,$AV$9,"")</f>
        <v/>
      </c>
      <c r="R9" s="126" t="str">
        <f>IF($BB$8+$BB$9&gt;0,$BB$8,"")</f>
        <v/>
      </c>
      <c r="S9" s="127" t="s">
        <v>9</v>
      </c>
      <c r="T9" s="128" t="str">
        <f>IF($BB$8+$BB$9&gt;0,$BB$9,"")</f>
        <v/>
      </c>
      <c r="U9" s="126" t="str">
        <f>IF($BH$11+$BH$12&gt;0,$BH$11,"")</f>
        <v/>
      </c>
      <c r="V9" s="135" t="s">
        <v>9</v>
      </c>
      <c r="W9" s="128" t="str">
        <f>IF($BH$11+$BH$12&gt;0,$BH$12,"")</f>
        <v/>
      </c>
      <c r="X9" s="126" t="str">
        <f>IF($BB$17+$BB$18&gt;0,$BB$17,"")</f>
        <v/>
      </c>
      <c r="Y9" s="135" t="s">
        <v>9</v>
      </c>
      <c r="Z9" s="128" t="str">
        <f>IF($BB$17+$BB$18&gt;0,$BB$18,"")</f>
        <v/>
      </c>
      <c r="AA9" s="126" t="str">
        <f>IF($BB$26+$BB$27&gt;0,$BB$26,"")</f>
        <v/>
      </c>
      <c r="AB9" s="135" t="s">
        <v>9</v>
      </c>
      <c r="AC9" s="128" t="str">
        <f>IF($BB$26+$BB$27&gt;0,$BB$27,"")</f>
        <v/>
      </c>
      <c r="AD9" s="126" t="str">
        <f>IF($AV$17+$AV$18&gt;0,$AV$17,"")</f>
        <v/>
      </c>
      <c r="AE9" s="127" t="s">
        <v>9</v>
      </c>
      <c r="AF9" s="140" t="str">
        <f>IF($AV$17+$AV$18&gt;0,$AV$18,"")</f>
        <v/>
      </c>
      <c r="AG9" s="165">
        <f>SUM(AS8,AT8,AU8,AS17,AT17,AU17,AY8,AZ8,BA8,AY17,AZ17,BA17,AY26,AZ26,BA26,BE11,BF11,BG11)</f>
        <v>0</v>
      </c>
      <c r="AH9" s="166" t="s">
        <v>9</v>
      </c>
      <c r="AI9" s="166">
        <f>SUM(AS9,AT9,AU9,AS18,AT18,AU18,AY9,AZ9,BA9,AY18,AZ18,BA18,AY27,AZ27,BA27,BE12,BF12,BG12)</f>
        <v>0</v>
      </c>
      <c r="AJ9" s="187">
        <f>SUM($O$9,$R$9,$U$9,$X$9,$AA$9,$AD$9)</f>
        <v>0</v>
      </c>
      <c r="AK9" s="169" t="s">
        <v>9</v>
      </c>
      <c r="AL9" s="170">
        <f>SUM($Q$9,$T$9,$W$9,$Z$9,$AC$9,$AF$9)</f>
        <v>0</v>
      </c>
      <c r="AM9" s="175">
        <f>IF($O$9&gt;$Q$9,1,0)+IF($R$9&gt;$T$9,1,0)+IF($U$9&gt;$W$9,1,0)+IF($X$9&gt;$Z$9,1,0)+IF($AA$9&gt;$AC$9,1,0)+IF($AD$9&gt;$AF$9,1,0)</f>
        <v>0</v>
      </c>
      <c r="AN9" s="176" t="s">
        <v>9</v>
      </c>
      <c r="AO9" s="177">
        <f>IF($Q$9&gt;$O$9,1,0)+IF($T$9&gt;$R$9,1,0)+IF($W$9&gt;$U$9,1,0)+IF($Z$9&gt;$X$9,1,0)+IF($AC$9&gt;$AA$9,1,0)+IF($AF$9&gt;$AD$9,1,0)</f>
        <v>0</v>
      </c>
      <c r="AP9" s="114">
        <f t="shared" ref="AP9:AP15" si="3">IF(B9="","",RANK(B9,$B$9:$B$15,1))</f>
        <v>1</v>
      </c>
      <c r="AQ9" s="366"/>
      <c r="AR9" s="162" t="str">
        <f>$L$20</f>
        <v>bb</v>
      </c>
      <c r="AS9" s="424"/>
      <c r="AT9" s="424"/>
      <c r="AU9" s="424"/>
      <c r="AV9" s="164">
        <f>IF(AS9&gt;AS8,1,0)+IF(AT9&gt;AT8,1,0)+IF(AU9&gt;AU8,1,0)</f>
        <v>0</v>
      </c>
      <c r="AW9" s="362"/>
      <c r="AX9" s="162" t="str">
        <f>$L$22</f>
        <v>cc</v>
      </c>
      <c r="AY9" s="424"/>
      <c r="AZ9" s="424"/>
      <c r="BA9" s="424"/>
      <c r="BB9" s="164">
        <f>IF(AY9&gt;AY8,1,0)+IF(AZ9&gt;AZ8,1,0)+IF(BA9&gt;BA8,1,0)</f>
        <v>0</v>
      </c>
      <c r="BC9" s="359"/>
      <c r="BD9" s="162" t="str">
        <f>$L$26</f>
        <v>ee</v>
      </c>
      <c r="BE9" s="424"/>
      <c r="BF9" s="424"/>
      <c r="BG9" s="424"/>
      <c r="BH9" s="164">
        <f>IF(BE9&gt;BE8,1,0)+IF(BF9&gt;BF8,1,0)+IF(BG9&gt;BG8,1,0)</f>
        <v>0</v>
      </c>
      <c r="BI9" s="356"/>
    </row>
    <row r="10" spans="1:65" s="111" customFormat="1" ht="34.9" customHeight="1" x14ac:dyDescent="0.25">
      <c r="A10" s="345"/>
      <c r="B10" s="147">
        <f t="shared" ref="B10:B15" si="4">IF(K10="","-",RANK(G10,$G$9:$G$15,0)+RANK(F10,$F$9:$F$15,0)%+RANK(E10,$E$9:$E$15,0)%%+ROW()%%%)</f>
        <v>1.0101100000000001</v>
      </c>
      <c r="C10" s="148">
        <f t="shared" si="0"/>
        <v>2</v>
      </c>
      <c r="D10" s="149" t="str">
        <f>$L$20</f>
        <v>bb</v>
      </c>
      <c r="E10" s="183">
        <f t="shared" ref="E10:E15" si="5">SUM(AG10-AI10)</f>
        <v>0</v>
      </c>
      <c r="F10" s="150">
        <f t="shared" ref="F10:F15" si="6">SUM(AJ10-AL10)</f>
        <v>0</v>
      </c>
      <c r="G10" s="151">
        <f t="shared" ref="G10:G15" si="7">SUM(AM10-AO10)</f>
        <v>0</v>
      </c>
      <c r="H10" s="152">
        <f>SMALL($B$9:$B$15,2)</f>
        <v>1.0101100000000001</v>
      </c>
      <c r="I10" s="148">
        <f t="shared" si="1"/>
        <v>2</v>
      </c>
      <c r="J10" s="153" t="str">
        <f t="shared" si="2"/>
        <v>bb</v>
      </c>
      <c r="K10" s="113" t="str">
        <f>$L$20</f>
        <v>bb</v>
      </c>
      <c r="L10" s="120" t="str">
        <f>IF($AV$8+$AV$9&gt;0,$AV$9,"")</f>
        <v/>
      </c>
      <c r="M10" s="121" t="s">
        <v>9</v>
      </c>
      <c r="N10" s="122" t="str">
        <f>IF($AV$8+$AV$9&gt;0,$AV$8,"")</f>
        <v/>
      </c>
      <c r="O10" s="129"/>
      <c r="P10" s="130"/>
      <c r="Q10" s="131"/>
      <c r="R10" s="132" t="str">
        <f>IF($AV$20+$AV$21&gt;0,$AV$20,"")</f>
        <v/>
      </c>
      <c r="S10" s="121" t="s">
        <v>9</v>
      </c>
      <c r="T10" s="122" t="str">
        <f>IF($AV$20+$AV$21&gt;0,$AV$21,"")</f>
        <v/>
      </c>
      <c r="U10" s="132" t="str">
        <f>IF($BH$20+$BH$21&gt;0,$BH$20,"")</f>
        <v/>
      </c>
      <c r="V10" s="121" t="s">
        <v>9</v>
      </c>
      <c r="W10" s="122" t="str">
        <f>IF($BH$20+$BH$21&gt;0,$BH$21,"")</f>
        <v/>
      </c>
      <c r="X10" s="132" t="str">
        <f>IF($BH$8+$BH$9&gt;0,$BH$8,"")</f>
        <v/>
      </c>
      <c r="Y10" s="134" t="s">
        <v>9</v>
      </c>
      <c r="Z10" s="122" t="str">
        <f>IF($BH$8+$BH$9&gt;0,$BH$9,"")</f>
        <v/>
      </c>
      <c r="AA10" s="132" t="str">
        <f>IF($BB$20+$BB$21&gt;0,$BB$20,"")</f>
        <v/>
      </c>
      <c r="AB10" s="134" t="s">
        <v>9</v>
      </c>
      <c r="AC10" s="122" t="str">
        <f>IF($BB$20+$BB$21&gt;0,$BB$21,"")</f>
        <v/>
      </c>
      <c r="AD10" s="132" t="str">
        <f>IF($AV$26+$AV$27&gt;0,$AV$26,"")</f>
        <v/>
      </c>
      <c r="AE10" s="121" t="s">
        <v>9</v>
      </c>
      <c r="AF10" s="141" t="str">
        <f>IF($AV$26+$AV$27&gt;0,$AV$27,"")</f>
        <v/>
      </c>
      <c r="AG10" s="167">
        <f>SUM(AS9,AT9,AU9,AS20,AT20,AU20,AS26,AT26,AU26,AY20,AZ20,BA20,BE8,BF8,BG8,BE20,BF20,BG20)</f>
        <v>0</v>
      </c>
      <c r="AH10" s="158" t="s">
        <v>9</v>
      </c>
      <c r="AI10" s="185">
        <f>SUM(AS8,AT8,AU8,AS21,AT21,AU21,AS27,AT27,AU27,AY21,AZ21,BA21,BE9,BF9,BG9,BE21,BF21,BG21)</f>
        <v>0</v>
      </c>
      <c r="AJ10" s="188">
        <f>SUM($L$10,$R$10,$U$10,$X$10,$AA$10,$AD$10)</f>
        <v>0</v>
      </c>
      <c r="AK10" s="171" t="s">
        <v>9</v>
      </c>
      <c r="AL10" s="172">
        <f>SUM($N$10,$T$10,$W$10,$Z$10,$AC$10,$AF$10)</f>
        <v>0</v>
      </c>
      <c r="AM10" s="178">
        <f>IF($L$10&gt;$N$10,1,0)+IF($R$10&gt;$T$10,1,0)+IF($U$10&gt;$W$10,1,0)+IF($X$10&gt;$Z$10,1,0)+IF($AA$10&gt;$AC$10,1,0)+IF($AD$10&gt;$AF$10,1,0)</f>
        <v>0</v>
      </c>
      <c r="AN10" s="160" t="s">
        <v>9</v>
      </c>
      <c r="AO10" s="179">
        <f>IF($N$10&gt;$L$10,1,0)+IF($T$10&gt;$R$10,1,0)+IF($W$10&gt;$U$10,1,0)+IF($Z$10&gt;$X$10,1,0)+IF($AC$10&gt;$AA$10,1,0)+IF($AF$10&gt;$AD$10,1,0)</f>
        <v>0</v>
      </c>
      <c r="AP10" s="115">
        <f t="shared" si="3"/>
        <v>2</v>
      </c>
      <c r="AQ10" s="346"/>
      <c r="AR10" s="360"/>
      <c r="AS10" s="425"/>
      <c r="AT10" s="425"/>
      <c r="AU10" s="425"/>
      <c r="AV10" s="360"/>
      <c r="AW10" s="360"/>
      <c r="AX10" s="360"/>
      <c r="AY10" s="425"/>
      <c r="AZ10" s="425"/>
      <c r="BA10" s="425"/>
      <c r="BB10" s="360"/>
      <c r="BC10" s="360"/>
      <c r="BD10" s="360"/>
      <c r="BE10" s="425"/>
      <c r="BF10" s="425"/>
      <c r="BG10" s="425"/>
      <c r="BH10" s="360"/>
      <c r="BI10" s="356"/>
    </row>
    <row r="11" spans="1:65" s="111" customFormat="1" ht="34.9" customHeight="1" x14ac:dyDescent="0.2">
      <c r="A11" s="345"/>
      <c r="B11" s="147">
        <f t="shared" si="4"/>
        <v>1.010111</v>
      </c>
      <c r="C11" s="148">
        <f t="shared" si="0"/>
        <v>3</v>
      </c>
      <c r="D11" s="149" t="str">
        <f>$L$22</f>
        <v>cc</v>
      </c>
      <c r="E11" s="183">
        <f t="shared" si="5"/>
        <v>0</v>
      </c>
      <c r="F11" s="150">
        <f t="shared" si="6"/>
        <v>0</v>
      </c>
      <c r="G11" s="151">
        <f t="shared" si="7"/>
        <v>0</v>
      </c>
      <c r="H11" s="152">
        <f>SMALL($B$9:$B$15,3)</f>
        <v>1.010111</v>
      </c>
      <c r="I11" s="148">
        <f t="shared" si="1"/>
        <v>3</v>
      </c>
      <c r="J11" s="153" t="str">
        <f t="shared" si="2"/>
        <v>cc</v>
      </c>
      <c r="K11" s="113" t="str">
        <f>$L$22</f>
        <v>cc</v>
      </c>
      <c r="L11" s="120" t="str">
        <f>IF($BB$8+$BB$9&gt;0,$BB$9,"")</f>
        <v/>
      </c>
      <c r="M11" s="121" t="s">
        <v>9</v>
      </c>
      <c r="N11" s="122" t="str">
        <f>IF($BB$8+$BB$9&gt;0,$BB$8,"")</f>
        <v/>
      </c>
      <c r="O11" s="132" t="str">
        <f>IF($AV$20+$AV$21&gt;0,$AV$21,"")</f>
        <v/>
      </c>
      <c r="P11" s="121" t="s">
        <v>9</v>
      </c>
      <c r="Q11" s="122" t="str">
        <f>IF($AV$20+$AV$21&gt;0,$AV$20,"")</f>
        <v/>
      </c>
      <c r="R11" s="129"/>
      <c r="S11" s="130"/>
      <c r="T11" s="131"/>
      <c r="U11" s="132" t="str">
        <f>IF($AV$11+$AV$12&gt;0,$AV$11,"")</f>
        <v/>
      </c>
      <c r="V11" s="121" t="s">
        <v>9</v>
      </c>
      <c r="W11" s="122" t="str">
        <f>IF($AV$11+$AV$12&gt;0,$AV$12,"")</f>
        <v/>
      </c>
      <c r="X11" s="132" t="str">
        <f>IF($BH$26+$BH$27&gt;0,$BH$26,"")</f>
        <v/>
      </c>
      <c r="Y11" s="134" t="s">
        <v>9</v>
      </c>
      <c r="Z11" s="122" t="str">
        <f>IF($BH$26+$BH$27&gt;0,$BH$27,"")</f>
        <v/>
      </c>
      <c r="AA11" s="132" t="str">
        <f>IF($BH$14+$BH$15&gt;0,$BH$14,"")</f>
        <v/>
      </c>
      <c r="AB11" s="134" t="s">
        <v>9</v>
      </c>
      <c r="AC11" s="122" t="str">
        <f>IF($BH$14+$BH$15&gt;0,$BH$15,"")</f>
        <v/>
      </c>
      <c r="AD11" s="132" t="str">
        <f>IF($BB$14+$BB$15&gt;0,$BB$14,"")</f>
        <v/>
      </c>
      <c r="AE11" s="121" t="s">
        <v>9</v>
      </c>
      <c r="AF11" s="141" t="str">
        <f>IF($BB$14+$BB$15&gt;0,$BB$15,"")</f>
        <v/>
      </c>
      <c r="AG11" s="167">
        <f>SUM(AS11,AT11,AU11,AS21,AT21,AU21,AY9,AZ9,BA9,AY14,AZ14,BA14,BE14,BF14,BG14,BE26,BF26,BG26)</f>
        <v>0</v>
      </c>
      <c r="AH11" s="158" t="s">
        <v>9</v>
      </c>
      <c r="AI11" s="185">
        <f>SUM(AS12,AT12,AU12,AS20,AT20,AU20,AY8,AZ8,BA8,AY15,AZ15,BA15,BE15,BF15,BG15,BE27,BF27,BG27)</f>
        <v>0</v>
      </c>
      <c r="AJ11" s="188">
        <f>SUM($L$11,$O$11,$U$11,$X$11,$AA$11,$AD$11)</f>
        <v>0</v>
      </c>
      <c r="AK11" s="171" t="s">
        <v>9</v>
      </c>
      <c r="AL11" s="172">
        <f>SUM($N$11,$Q$11,$W$11,$Z$11,$AC$11,$AF$11)</f>
        <v>0</v>
      </c>
      <c r="AM11" s="178">
        <f>IF($L$11&gt;$N$11,1,0)+IF($O$11&gt;$Q$11,1,0)+IF($U$11&gt;$W$11,1,0)+IF($X$11&gt;$Z$11,1,0)+IF($AA$11&gt;$AC$11,1,0)+IF($AD$11&gt;$AF$11,1,0)</f>
        <v>0</v>
      </c>
      <c r="AN11" s="160" t="s">
        <v>9</v>
      </c>
      <c r="AO11" s="179">
        <f>IF($N$11&gt;$L$11,1,0)+IF($Q$11&gt;$O$11,1,0)+IF($W$11&gt;$U$11,1,0)+IF($Z$11&gt;$X$11,1,0)+IF($AC$11&gt;$AA$11,1,0)+IF($AF$11&gt;$AD$11,1,0)</f>
        <v>0</v>
      </c>
      <c r="AP11" s="115">
        <f t="shared" si="3"/>
        <v>3</v>
      </c>
      <c r="AQ11" s="366"/>
      <c r="AR11" s="163" t="str">
        <f>$L$22</f>
        <v>cc</v>
      </c>
      <c r="AS11" s="426"/>
      <c r="AT11" s="426"/>
      <c r="AU11" s="426"/>
      <c r="AV11" s="5">
        <f>IF(AS11&gt;AS12,1,0)+IF(AT11&gt;AT12,1,0)+IF(AU11&gt;AU12,1,0)</f>
        <v>0</v>
      </c>
      <c r="AW11" s="362"/>
      <c r="AX11" s="161" t="str">
        <f>$L$24</f>
        <v>dd</v>
      </c>
      <c r="AY11" s="423"/>
      <c r="AZ11" s="423"/>
      <c r="BA11" s="423"/>
      <c r="BB11" s="5">
        <f>IF(AY11&gt;AY12,1,0)+IF(AZ11&gt;AZ12,1,0)+IF(BA11&gt;BA12,1,0)</f>
        <v>0</v>
      </c>
      <c r="BC11" s="359"/>
      <c r="BD11" s="161" t="str">
        <f>$L$18</f>
        <v>aa</v>
      </c>
      <c r="BE11" s="423"/>
      <c r="BF11" s="423"/>
      <c r="BG11" s="423"/>
      <c r="BH11" s="5">
        <f>IF(BE11&gt;BE12,1,0)+IF(BF11&gt;BF12,1,0)+IF(BG11&gt;BG12,1,0)</f>
        <v>0</v>
      </c>
      <c r="BI11" s="356"/>
    </row>
    <row r="12" spans="1:65" s="111" customFormat="1" ht="34.9" customHeight="1" thickBot="1" x14ac:dyDescent="0.25">
      <c r="A12" s="345"/>
      <c r="B12" s="147">
        <f t="shared" si="4"/>
        <v>1.0101119999999999</v>
      </c>
      <c r="C12" s="148">
        <f t="shared" si="0"/>
        <v>4</v>
      </c>
      <c r="D12" s="149" t="str">
        <f>$L$24</f>
        <v>dd</v>
      </c>
      <c r="E12" s="183">
        <f t="shared" si="5"/>
        <v>0</v>
      </c>
      <c r="F12" s="150">
        <f t="shared" si="6"/>
        <v>0</v>
      </c>
      <c r="G12" s="151">
        <f t="shared" si="7"/>
        <v>0</v>
      </c>
      <c r="H12" s="152">
        <f>SMALL($B$9:$B$15,4)</f>
        <v>1.0101119999999999</v>
      </c>
      <c r="I12" s="148">
        <f t="shared" si="1"/>
        <v>4</v>
      </c>
      <c r="J12" s="153" t="str">
        <f t="shared" si="2"/>
        <v>dd</v>
      </c>
      <c r="K12" s="113" t="str">
        <f>$L$24</f>
        <v>dd</v>
      </c>
      <c r="L12" s="120" t="str">
        <f>IF($BH$11+$BH$12&gt;0,$BH$12,"")</f>
        <v/>
      </c>
      <c r="M12" s="121" t="s">
        <v>9</v>
      </c>
      <c r="N12" s="122" t="str">
        <f>IF($BH$11+$BH$12&gt;0,$BH$11,"")</f>
        <v/>
      </c>
      <c r="O12" s="132" t="str">
        <f>IF($BH$20+$BH$21&gt;0,$BH$21,"")</f>
        <v/>
      </c>
      <c r="P12" s="121" t="s">
        <v>9</v>
      </c>
      <c r="Q12" s="122" t="str">
        <f>IF($BH$20+$BH$21&gt;0,$BH$20,"")</f>
        <v/>
      </c>
      <c r="R12" s="132" t="str">
        <f>IF($AV$11+$AV$12&gt;0,$AV$12,"")</f>
        <v/>
      </c>
      <c r="S12" s="121" t="s">
        <v>9</v>
      </c>
      <c r="T12" s="122" t="str">
        <f>IF($AV$11+$AV$12&gt;0,$AV$11,"")</f>
        <v/>
      </c>
      <c r="U12" s="129"/>
      <c r="V12" s="130"/>
      <c r="W12" s="131"/>
      <c r="X12" s="132" t="str">
        <f>IF($AV$23+$AV$24&gt;0,$AV$23,"")</f>
        <v/>
      </c>
      <c r="Y12" s="121" t="s">
        <v>9</v>
      </c>
      <c r="Z12" s="122" t="str">
        <f>IF($AV$23+$AV$24&gt;0,$AV$24,"")</f>
        <v/>
      </c>
      <c r="AA12" s="132" t="str">
        <f>IF($BB$11+$BB$12&gt;0,$BB$11,"")</f>
        <v/>
      </c>
      <c r="AB12" s="121" t="s">
        <v>9</v>
      </c>
      <c r="AC12" s="122" t="str">
        <f>IF($BB$11+$BB$12&gt;0,$BB$12,"")</f>
        <v/>
      </c>
      <c r="AD12" s="132" t="str">
        <f>IF($BB$23+$BB$24&gt;0,$BB$23,"")</f>
        <v/>
      </c>
      <c r="AE12" s="121" t="s">
        <v>9</v>
      </c>
      <c r="AF12" s="141" t="str">
        <f>IF($BB$23+$BB$24&gt;0,$BB$24,"")</f>
        <v/>
      </c>
      <c r="AG12" s="167">
        <f>SUM(AS12,AT12,AU12,AS23,AT23,AU23,AY11,AZ11,BA11,AY23,AZ23,BA23,BE12,BF12,BG12,BE21,BF21,BG21)</f>
        <v>0</v>
      </c>
      <c r="AH12" s="158" t="s">
        <v>9</v>
      </c>
      <c r="AI12" s="185">
        <f>SUM(AS11,AT11,AU11,AS24,AT24,AU24,AY12,AZ12,BA12,AY24,AZ24,BA24,BE11,BF11,BG11,BE20,BF20,BG20)</f>
        <v>0</v>
      </c>
      <c r="AJ12" s="188">
        <f>SUM($L$12,$O$12,$R$12,$X$12,$AA$12,$AD$12)</f>
        <v>0</v>
      </c>
      <c r="AK12" s="171" t="s">
        <v>9</v>
      </c>
      <c r="AL12" s="172">
        <f>SUM($N$12,$Q$12,$T$12,$Z$12,$AC$12,$AF$12)</f>
        <v>0</v>
      </c>
      <c r="AM12" s="178">
        <f>IF($L$12&gt;$N$12,1,0)+IF($O$12&gt;$Q$12,1,0)+IF($R$12&gt;$T$12,1,0)+IF($X$12&gt;$Z$12,1,0)+IF($AA$12&gt;$AC$12,1,0)+IF($AD$12&gt;$AF$12,1,0)</f>
        <v>0</v>
      </c>
      <c r="AN12" s="160" t="s">
        <v>9</v>
      </c>
      <c r="AO12" s="179">
        <f>IF($N$12&gt;$L$12,1,0)+IF($Q$12&gt;$O$12,1,0)+IF($T$12&gt;$R$12,1,0)+IF($Z$12&gt;$X$12,1,0)+IF($AC$12&gt;$AA$12,1,0)+IF($AF$12&gt;$AD$12,1,0)</f>
        <v>0</v>
      </c>
      <c r="AP12" s="115">
        <f t="shared" si="3"/>
        <v>4</v>
      </c>
      <c r="AQ12" s="366"/>
      <c r="AR12" s="162" t="str">
        <f>$L$24</f>
        <v>dd</v>
      </c>
      <c r="AS12" s="424"/>
      <c r="AT12" s="424"/>
      <c r="AU12" s="424"/>
      <c r="AV12" s="7">
        <f>IF(AS12&gt;AS11,1,0)+IF(AT12&gt;AT11,1,0)+IF(AU12&gt;AU11,1,0)</f>
        <v>0</v>
      </c>
      <c r="AW12" s="362"/>
      <c r="AX12" s="162" t="str">
        <f>$L$28</f>
        <v>ff</v>
      </c>
      <c r="AY12" s="424"/>
      <c r="AZ12" s="424"/>
      <c r="BA12" s="424"/>
      <c r="BB12" s="7">
        <f>IF(AY12&gt;AY11,1,0)+IF(AZ12&gt;AZ11,1,0)+IF(BA12&gt;BA11,1,0)</f>
        <v>0</v>
      </c>
      <c r="BC12" s="359"/>
      <c r="BD12" s="162" t="str">
        <f>$L$24</f>
        <v>dd</v>
      </c>
      <c r="BE12" s="424"/>
      <c r="BF12" s="424"/>
      <c r="BG12" s="424"/>
      <c r="BH12" s="7">
        <f>IF(BE12&gt;BE11,1,0)+IF(BF12&gt;BF11,1,0)+IF(BG12&gt;BG11,1,0)</f>
        <v>0</v>
      </c>
      <c r="BI12" s="356"/>
    </row>
    <row r="13" spans="1:65" s="111" customFormat="1" ht="34.9" customHeight="1" x14ac:dyDescent="0.2">
      <c r="A13" s="345"/>
      <c r="B13" s="147">
        <f t="shared" si="4"/>
        <v>1.010113</v>
      </c>
      <c r="C13" s="148">
        <f t="shared" si="0"/>
        <v>5</v>
      </c>
      <c r="D13" s="149" t="str">
        <f>$L$26</f>
        <v>ee</v>
      </c>
      <c r="E13" s="183">
        <f t="shared" si="5"/>
        <v>0</v>
      </c>
      <c r="F13" s="150">
        <f t="shared" si="6"/>
        <v>0</v>
      </c>
      <c r="G13" s="151">
        <f t="shared" si="7"/>
        <v>0</v>
      </c>
      <c r="H13" s="152">
        <f>SMALL($B$9:$B$15,5)</f>
        <v>1.010113</v>
      </c>
      <c r="I13" s="148">
        <f t="shared" si="1"/>
        <v>5</v>
      </c>
      <c r="J13" s="153" t="str">
        <f t="shared" si="2"/>
        <v>ee</v>
      </c>
      <c r="K13" s="113" t="str">
        <f>$L$26</f>
        <v>ee</v>
      </c>
      <c r="L13" s="120" t="str">
        <f>IF($BB$17+$BB$18&gt;0,$BB$18,"")</f>
        <v/>
      </c>
      <c r="M13" s="121" t="s">
        <v>9</v>
      </c>
      <c r="N13" s="122" t="str">
        <f>IF($BB$17+$BB$18&gt;0,$BB$17,"")</f>
        <v/>
      </c>
      <c r="O13" s="132" t="str">
        <f>IF($BH$8+$BH$9&gt;0,$BH$9,"")</f>
        <v/>
      </c>
      <c r="P13" s="121" t="s">
        <v>9</v>
      </c>
      <c r="Q13" s="122" t="str">
        <f>IF($BH$8+$BH$9&gt;0,$BH$8,"")</f>
        <v/>
      </c>
      <c r="R13" s="132" t="str">
        <f>IF($BH$26+$BH$27&gt;0,$BH$27,"")</f>
        <v/>
      </c>
      <c r="S13" s="121" t="s">
        <v>9</v>
      </c>
      <c r="T13" s="122" t="str">
        <f>IF($BH$26+$BH$27&gt;0,$BH$26,"")</f>
        <v/>
      </c>
      <c r="U13" s="132" t="str">
        <f>IF($AV$23+$AV$24&gt;0,$AV$24,"")</f>
        <v/>
      </c>
      <c r="V13" s="121" t="s">
        <v>9</v>
      </c>
      <c r="W13" s="122" t="str">
        <f>IF($AV$23+$AV$24&gt;0,$AV$23,"")</f>
        <v/>
      </c>
      <c r="X13" s="137"/>
      <c r="Y13" s="138"/>
      <c r="Z13" s="139"/>
      <c r="AA13" s="132" t="str">
        <f>IF($AV$14+$AV$15&gt;0,$AV$14,"")</f>
        <v/>
      </c>
      <c r="AB13" s="121" t="s">
        <v>9</v>
      </c>
      <c r="AC13" s="122" t="str">
        <f>IF($AV$14+$AV$15&gt;0,$AV$15,"")</f>
        <v/>
      </c>
      <c r="AD13" s="132" t="str">
        <f>IF($BH$17+$BH$18&gt;0,$BH$17,"")</f>
        <v/>
      </c>
      <c r="AE13" s="121" t="s">
        <v>9</v>
      </c>
      <c r="AF13" s="141" t="str">
        <f>IF($BH$17+$BH$18&gt;0,$BH$18,"")</f>
        <v/>
      </c>
      <c r="AG13" s="167">
        <f>SUM(AS14,AT14,AU14,AS24,AT24,AU24,AY18,AZ18,BA18,BE9,BF9,BG9,BE17,BF17,BG17,BE27,BF27,BG27)</f>
        <v>0</v>
      </c>
      <c r="AH13" s="158" t="s">
        <v>9</v>
      </c>
      <c r="AI13" s="185">
        <f>SUM(AS15,AT15,AU15,AS23,AT23,AU23,AY17,AZ17,BA17,BE8,BF8,BG8,BE18,BF18,BG18,BE26,BF26,BG26)</f>
        <v>0</v>
      </c>
      <c r="AJ13" s="188">
        <f>SUM($L$13,$O$13,$R$13,$U$13,$AA$13,$AD$13)</f>
        <v>0</v>
      </c>
      <c r="AK13" s="171" t="s">
        <v>9</v>
      </c>
      <c r="AL13" s="172">
        <f>SUM($N$13,$Q$13,$T$13,$W$13,$AC$13,$AF$13)</f>
        <v>0</v>
      </c>
      <c r="AM13" s="178">
        <f>IF($L$13&gt;$N$13,1,0)+IF($O$13&gt;$Q$13,1,0)+IF($R$13&gt;$T$13,1,0)+IF($U$13&gt;$W$13,1,0)+IF($AA$13&gt;$AC$13,1,0)+IF($AD$13&gt;$AF$13,1,0)</f>
        <v>0</v>
      </c>
      <c r="AN13" s="160" t="s">
        <v>9</v>
      </c>
      <c r="AO13" s="179">
        <f>IF($N$13&gt;$L$13,1,0)+IF($Q$13&gt;$O$13,1,0)+IF($T$13&gt;$R$13,1,0)+IF($W$13&gt;$U$13,1,0)+IF($AC$13&gt;$AA$13,1,0)+IF($AF$13&gt;$AD$13,1,0)</f>
        <v>0</v>
      </c>
      <c r="AP13" s="115">
        <f t="shared" si="3"/>
        <v>5</v>
      </c>
      <c r="AQ13" s="366"/>
      <c r="AR13" s="370"/>
      <c r="AS13" s="427"/>
      <c r="AT13" s="427"/>
      <c r="AU13" s="427"/>
      <c r="AV13" s="361"/>
      <c r="AW13" s="361"/>
      <c r="AX13" s="361"/>
      <c r="AY13" s="361"/>
      <c r="AZ13" s="361"/>
      <c r="BA13" s="361"/>
      <c r="BB13" s="361"/>
      <c r="BC13" s="361"/>
      <c r="BD13" s="361"/>
      <c r="BE13" s="361"/>
      <c r="BF13" s="361"/>
      <c r="BG13" s="361"/>
      <c r="BH13" s="361"/>
      <c r="BI13" s="356"/>
    </row>
    <row r="14" spans="1:65" s="111" customFormat="1" ht="34.9" customHeight="1" x14ac:dyDescent="0.2">
      <c r="A14" s="345"/>
      <c r="B14" s="147">
        <f t="shared" si="4"/>
        <v>1.010114</v>
      </c>
      <c r="C14" s="148">
        <f t="shared" si="0"/>
        <v>6</v>
      </c>
      <c r="D14" s="149" t="str">
        <f>$L$28</f>
        <v>ff</v>
      </c>
      <c r="E14" s="183">
        <f t="shared" si="5"/>
        <v>0</v>
      </c>
      <c r="F14" s="150">
        <f t="shared" si="6"/>
        <v>0</v>
      </c>
      <c r="G14" s="151">
        <f t="shared" si="7"/>
        <v>0</v>
      </c>
      <c r="H14" s="152">
        <f>SMALL($B$9:$B$15,6)</f>
        <v>1.010114</v>
      </c>
      <c r="I14" s="148">
        <f t="shared" si="1"/>
        <v>6</v>
      </c>
      <c r="J14" s="153" t="str">
        <f t="shared" si="2"/>
        <v>ff</v>
      </c>
      <c r="K14" s="113" t="str">
        <f>$L$28</f>
        <v>ff</v>
      </c>
      <c r="L14" s="120" t="str">
        <f>IF($BB$26+$BB$27&gt;0,$BB$27,"")</f>
        <v/>
      </c>
      <c r="M14" s="121" t="s">
        <v>9</v>
      </c>
      <c r="N14" s="122" t="str">
        <f>IF($BB$26+$BB$27&gt;0,$BB$26,"")</f>
        <v/>
      </c>
      <c r="O14" s="132" t="str">
        <f>IF($BB$20+$BB$21&gt;0,$BB$21,"")</f>
        <v/>
      </c>
      <c r="P14" s="121" t="s">
        <v>9</v>
      </c>
      <c r="Q14" s="122" t="str">
        <f>IF($BB$20+$BB$21&gt;0,$BB$20,"")</f>
        <v/>
      </c>
      <c r="R14" s="132" t="str">
        <f>IF($BH$14+$BH$15&gt;0,$BH$15,"")</f>
        <v/>
      </c>
      <c r="S14" s="121" t="s">
        <v>9</v>
      </c>
      <c r="T14" s="122" t="str">
        <f>IF($BH$14+$BH$15&gt;0,$BH$14,"")</f>
        <v/>
      </c>
      <c r="U14" s="132" t="str">
        <f>IF($BB$11+$BB$12&gt;0,$BB$12,"")</f>
        <v/>
      </c>
      <c r="V14" s="121" t="s">
        <v>9</v>
      </c>
      <c r="W14" s="122" t="str">
        <f>IF($BB$11+$BB$12&gt;0,$BB$11,"")</f>
        <v/>
      </c>
      <c r="X14" s="132" t="str">
        <f>IF($AV$14+$AV$15&gt;0,$AV$15,"")</f>
        <v/>
      </c>
      <c r="Y14" s="134" t="s">
        <v>9</v>
      </c>
      <c r="Z14" s="122" t="str">
        <f>IF($AV$14+$AV$15&gt;0,$AV$14,"")</f>
        <v/>
      </c>
      <c r="AA14" s="129"/>
      <c r="AB14" s="130"/>
      <c r="AC14" s="131"/>
      <c r="AD14" s="132" t="str">
        <f>IF($BH$23+$BH$24&gt;0,$BH$23,"")</f>
        <v/>
      </c>
      <c r="AE14" s="121" t="s">
        <v>9</v>
      </c>
      <c r="AF14" s="141" t="str">
        <f>IF($BH$23+$BH$24&gt;0,$BH$24,"")</f>
        <v/>
      </c>
      <c r="AG14" s="167">
        <f>SUM(AS15,AT15,AU15,AY12,AZ12,BA12,AY21,AZ21,BA21,AY27,AZ27,BA27,BE15,BF15,BG15,BE23,BF23,BG23)</f>
        <v>0</v>
      </c>
      <c r="AH14" s="158" t="s">
        <v>9</v>
      </c>
      <c r="AI14" s="185">
        <f>SUM(AS14,AT14,AU14,AY11,AZ11,BA11,AY20,AZ20,BA20,AY26,AZ26,BA26,BE14,BF14,BG14,BE24,BF24,BG24)</f>
        <v>0</v>
      </c>
      <c r="AJ14" s="188">
        <f>SUM($L$14,$O$14,$R$14,$U$14,$X$14,$AD$14)</f>
        <v>0</v>
      </c>
      <c r="AK14" s="171" t="s">
        <v>9</v>
      </c>
      <c r="AL14" s="172">
        <f>SUM($N$14,$Q$14,$T$14,$W$14,$Z$14,$AF$14)</f>
        <v>0</v>
      </c>
      <c r="AM14" s="178">
        <f>IF($L$14&gt;$N$14,1,0)+IF($O$14&gt;$Q$14,1,0)+IF($R$14&gt;$T$14,1,0)+IF($U$14&gt;$W$14,1,0)+IF($X$14&gt;$Z$14,1,0)+IF($AD$14&gt;$AF$14,1,0)</f>
        <v>0</v>
      </c>
      <c r="AN14" s="160" t="s">
        <v>9</v>
      </c>
      <c r="AO14" s="179">
        <f>IF($N$14&gt;$L$14,1,0)+IF($Q$14&gt;$O$14,1,0)+IF($T$14&gt;$R$14,1,0)+IF($W$14&gt;$U$14,1,0)+IF($Z$14&gt;$X$14,1,0)+IF($AF$14&gt;$AD$14,1,0)</f>
        <v>0</v>
      </c>
      <c r="AP14" s="115">
        <f t="shared" si="3"/>
        <v>6</v>
      </c>
      <c r="AQ14" s="366"/>
      <c r="AR14" s="163" t="str">
        <f>$L$26</f>
        <v>ee</v>
      </c>
      <c r="AS14" s="426"/>
      <c r="AT14" s="426"/>
      <c r="AU14" s="426"/>
      <c r="AV14" s="5">
        <f>IF(AS14&gt;AS15,1,0)+IF(AT14&gt;AT15,1,0)+IF(AU14&gt;AU15,1,0)</f>
        <v>0</v>
      </c>
      <c r="AW14" s="362"/>
      <c r="AX14" s="161" t="str">
        <f>$L$22</f>
        <v>cc</v>
      </c>
      <c r="AY14" s="423"/>
      <c r="AZ14" s="423"/>
      <c r="BA14" s="423"/>
      <c r="BB14" s="5">
        <f>IF(AY14&gt;AY15,1,0)+IF(AZ14&gt;AZ15,1,0)+IF(BA14&gt;BA15,1,0)</f>
        <v>0</v>
      </c>
      <c r="BC14" s="359"/>
      <c r="BD14" s="161" t="str">
        <f>$L$22</f>
        <v>cc</v>
      </c>
      <c r="BE14" s="423"/>
      <c r="BF14" s="423"/>
      <c r="BG14" s="423"/>
      <c r="BH14" s="5">
        <f>IF(BE14&gt;BE15,1,0)+IF(BF14&gt;BF15,1,0)+IF(BG14&gt;BG15,1,0)</f>
        <v>0</v>
      </c>
      <c r="BI14" s="356"/>
    </row>
    <row r="15" spans="1:65" s="111" customFormat="1" ht="34.9" customHeight="1" thickBot="1" x14ac:dyDescent="0.25">
      <c r="A15" s="345"/>
      <c r="B15" s="184">
        <f t="shared" si="4"/>
        <v>1.0101150000000001</v>
      </c>
      <c r="C15" s="151">
        <f t="shared" si="0"/>
        <v>7</v>
      </c>
      <c r="D15" s="154" t="str">
        <f>$L$30</f>
        <v>gg</v>
      </c>
      <c r="E15" s="183">
        <f t="shared" si="5"/>
        <v>0</v>
      </c>
      <c r="F15" s="150">
        <f t="shared" si="6"/>
        <v>0</v>
      </c>
      <c r="G15" s="151">
        <f t="shared" si="7"/>
        <v>0</v>
      </c>
      <c r="H15" s="155">
        <f>SMALL($B$9:$B$15,7)</f>
        <v>1.0101150000000001</v>
      </c>
      <c r="I15" s="156">
        <f t="shared" si="1"/>
        <v>7</v>
      </c>
      <c r="J15" s="157" t="str">
        <f t="shared" si="2"/>
        <v>gg</v>
      </c>
      <c r="K15" s="113" t="str">
        <f>$L$30</f>
        <v>gg</v>
      </c>
      <c r="L15" s="123" t="str">
        <f>IF($AV$17+$AV$18&gt;0,$AV$18,"")</f>
        <v/>
      </c>
      <c r="M15" s="124" t="s">
        <v>9</v>
      </c>
      <c r="N15" s="125" t="str">
        <f>IF($AV$17+$AV$18&gt;0,$AV$17,"")</f>
        <v/>
      </c>
      <c r="O15" s="133" t="str">
        <f>IF($AV$26+$AV$27&gt;0,$AV$27,"")</f>
        <v/>
      </c>
      <c r="P15" s="124" t="s">
        <v>9</v>
      </c>
      <c r="Q15" s="125" t="str">
        <f>IF($AV$26+$AV$27&gt;0,$AV$26,"")</f>
        <v/>
      </c>
      <c r="R15" s="133" t="str">
        <f>IF($BB$14+$BB$15&gt;0,$BB$15,"")</f>
        <v/>
      </c>
      <c r="S15" s="124" t="s">
        <v>9</v>
      </c>
      <c r="T15" s="125" t="str">
        <f>IF($BB$14+$BB$15&gt;0,$BB$14,"")</f>
        <v/>
      </c>
      <c r="U15" s="133" t="str">
        <f>IF($BB$23+$BB$24&gt;0,$BB$24,"")</f>
        <v/>
      </c>
      <c r="V15" s="136" t="s">
        <v>9</v>
      </c>
      <c r="W15" s="125" t="str">
        <f>IF($BB$23+$BB$24&gt;0,$BB$23,"")</f>
        <v/>
      </c>
      <c r="X15" s="133" t="str">
        <f>IF($BH$17+$BH$18&gt;0,$BH$18,"")</f>
        <v/>
      </c>
      <c r="Y15" s="136" t="s">
        <v>9</v>
      </c>
      <c r="Z15" s="125" t="str">
        <f>IF($BH$17+$BH$18&gt;0,$BH$17,"")</f>
        <v/>
      </c>
      <c r="AA15" s="133" t="str">
        <f>IF($BH$23+$BH$24&gt;0,$BH$24,"")</f>
        <v/>
      </c>
      <c r="AB15" s="136" t="s">
        <v>9</v>
      </c>
      <c r="AC15" s="125" t="str">
        <f>IF($BH$23+$BH$24&gt;0,$BH$23,"")</f>
        <v/>
      </c>
      <c r="AD15" s="142"/>
      <c r="AE15" s="143"/>
      <c r="AF15" s="144"/>
      <c r="AG15" s="168">
        <f>SUM(AS18,AT18,AU18,AS27,AT27,AU27,AY15,AZ15,BA15,AY24,AZ24,BA24,BE18,BF18,BG18,BE24,BF24,BG24)</f>
        <v>0</v>
      </c>
      <c r="AH15" s="159" t="s">
        <v>9</v>
      </c>
      <c r="AI15" s="186">
        <f>SUM(AS17,AT17,AU17,AS26,AT26,AU26,AY14,AZ14,BA14,AY23,AZ23,BA23,BE17,BF17,BG17,BE23,BF23,BG23)</f>
        <v>0</v>
      </c>
      <c r="AJ15" s="189">
        <f>SUM($L$15,$O$15,$R$15,$U$15,$X$15,$AA$15)</f>
        <v>0</v>
      </c>
      <c r="AK15" s="173" t="s">
        <v>9</v>
      </c>
      <c r="AL15" s="174">
        <f>SUM($N$15,$Q$15,$T$15,$W$15,$Z$15,$AC$15)</f>
        <v>0</v>
      </c>
      <c r="AM15" s="180">
        <f>IF($L$15&gt;$N$15,1,0)+IF($O$15&gt;$Q$15,1,0)+IF($R$15&gt;$T$15,1,0)+IF($U$15&gt;$W$15,1,0)+IF($X$15&gt;$Z$15,1,0)+IF($AA$15&gt;$AC$15,1,0)</f>
        <v>0</v>
      </c>
      <c r="AN15" s="181" t="s">
        <v>9</v>
      </c>
      <c r="AO15" s="182">
        <f>IF($N$15&gt;$L$15,1,0)+IF($Q$15&gt;$O$15,1,0)+IF($T$15&gt;$R$15,1,0)+IF($W$15&gt;$U$15,1,0)+IF($Z$15&gt;$X$15,1,0)+IF($AC$15&gt;$AA$15,1,0)</f>
        <v>0</v>
      </c>
      <c r="AP15" s="116">
        <f t="shared" si="3"/>
        <v>7</v>
      </c>
      <c r="AQ15" s="351"/>
      <c r="AR15" s="162" t="str">
        <f>$L$28</f>
        <v>ff</v>
      </c>
      <c r="AS15" s="424"/>
      <c r="AT15" s="424"/>
      <c r="AU15" s="424"/>
      <c r="AV15" s="7">
        <f>IF(AS15&gt;AS14,1,0)+IF(AT15&gt;AT14,1,0)+IF(AU15&gt;AU14,1,0)</f>
        <v>0</v>
      </c>
      <c r="AW15" s="362"/>
      <c r="AX15" s="162" t="str">
        <f>$L$30</f>
        <v>gg</v>
      </c>
      <c r="AY15" s="424"/>
      <c r="AZ15" s="424"/>
      <c r="BA15" s="424"/>
      <c r="BB15" s="7">
        <f>IF(AY15&gt;AY14,1,0)+IF(AZ15&gt;AZ14,1,0)+IF(BA15&gt;BA14,1,0)</f>
        <v>0</v>
      </c>
      <c r="BC15" s="359"/>
      <c r="BD15" s="162" t="str">
        <f>$L$28</f>
        <v>ff</v>
      </c>
      <c r="BE15" s="424"/>
      <c r="BF15" s="424"/>
      <c r="BG15" s="424"/>
      <c r="BH15" s="7">
        <f>IF(BE15&gt;BE14,1,0)+IF(BF15&gt;BF14,1,0)+IF(BG15&gt;BG14,1,0)</f>
        <v>0</v>
      </c>
      <c r="BI15" s="356"/>
    </row>
    <row r="16" spans="1:65" s="111" customFormat="1" ht="34.9" customHeight="1" x14ac:dyDescent="0.2">
      <c r="A16" s="345"/>
      <c r="B16" s="145"/>
      <c r="C16" s="145"/>
      <c r="D16" s="145"/>
      <c r="E16" s="145"/>
      <c r="F16" s="145"/>
      <c r="G16" s="145"/>
      <c r="H16" s="145"/>
      <c r="I16" s="145"/>
      <c r="J16" s="145"/>
      <c r="K16" s="344"/>
      <c r="L16" s="383"/>
      <c r="M16" s="383"/>
      <c r="N16" s="353"/>
      <c r="O16" s="353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68"/>
      <c r="AE16" s="368"/>
      <c r="AF16" s="346"/>
      <c r="AG16" s="346"/>
      <c r="AH16" s="346"/>
      <c r="AI16" s="346"/>
      <c r="AJ16" s="346"/>
      <c r="AK16" s="346"/>
      <c r="AL16" s="346"/>
      <c r="AM16" s="368"/>
      <c r="AN16" s="368"/>
      <c r="AO16" s="368"/>
      <c r="AP16" s="368"/>
      <c r="AQ16" s="366"/>
      <c r="AR16" s="362"/>
      <c r="AS16" s="428"/>
      <c r="AT16" s="428"/>
      <c r="AU16" s="428"/>
      <c r="AV16" s="362"/>
      <c r="AW16" s="362"/>
      <c r="AX16" s="362"/>
      <c r="AY16" s="428"/>
      <c r="AZ16" s="428"/>
      <c r="BA16" s="428"/>
      <c r="BB16" s="362"/>
      <c r="BC16" s="362"/>
      <c r="BD16" s="362"/>
      <c r="BE16" s="428"/>
      <c r="BF16" s="428"/>
      <c r="BG16" s="428"/>
      <c r="BH16" s="362"/>
      <c r="BI16" s="356"/>
    </row>
    <row r="17" spans="1:61" s="111" customFormat="1" ht="34.9" customHeight="1" thickBot="1" x14ac:dyDescent="0.35">
      <c r="A17" s="345"/>
      <c r="B17" s="145"/>
      <c r="C17" s="145"/>
      <c r="D17" s="145"/>
      <c r="E17" s="145"/>
      <c r="F17" s="145"/>
      <c r="G17" s="145"/>
      <c r="H17" s="145"/>
      <c r="I17" s="145"/>
      <c r="J17" s="145"/>
      <c r="K17" s="343"/>
      <c r="L17" s="520" t="s">
        <v>77</v>
      </c>
      <c r="M17" s="521"/>
      <c r="N17" s="521"/>
      <c r="O17" s="521"/>
      <c r="P17" s="521"/>
      <c r="Q17" s="521"/>
      <c r="R17" s="521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567" t="s">
        <v>10</v>
      </c>
      <c r="AE17" s="567"/>
      <c r="AF17" s="567"/>
      <c r="AG17" s="567"/>
      <c r="AH17" s="567"/>
      <c r="AI17" s="567"/>
      <c r="AJ17" s="567"/>
      <c r="AK17" s="371"/>
      <c r="AL17" s="371"/>
      <c r="AM17" s="372"/>
      <c r="AN17" s="372"/>
      <c r="AO17" s="372"/>
      <c r="AP17" s="373"/>
      <c r="AQ17" s="368"/>
      <c r="AR17" s="163" t="str">
        <f>$L$18</f>
        <v>aa</v>
      </c>
      <c r="AS17" s="426"/>
      <c r="AT17" s="426"/>
      <c r="AU17" s="426"/>
      <c r="AV17" s="5">
        <f>IF(AS17&gt;AS18,1,0)+IF(AT17&gt;AT18,1,0)+IF(AU17&gt;AU18,1,0)</f>
        <v>0</v>
      </c>
      <c r="AW17" s="362"/>
      <c r="AX17" s="161" t="str">
        <f>$L$18</f>
        <v>aa</v>
      </c>
      <c r="AY17" s="423"/>
      <c r="AZ17" s="423"/>
      <c r="BA17" s="423"/>
      <c r="BB17" s="5">
        <f>IF(AY17&gt;AY18,1,0)+IF(AZ17&gt;AZ18,1,0)+IF(BA17&gt;BA18,1,0)</f>
        <v>0</v>
      </c>
      <c r="BC17" s="362"/>
      <c r="BD17" s="161" t="str">
        <f>$L$26</f>
        <v>ee</v>
      </c>
      <c r="BE17" s="423"/>
      <c r="BF17" s="423"/>
      <c r="BG17" s="423"/>
      <c r="BH17" s="5">
        <f>IF(BE17&gt;BE18,1,0)+IF(BF17&gt;BF18,1,0)+IF(BG17&gt;BG18,1,0)</f>
        <v>0</v>
      </c>
      <c r="BI17" s="356"/>
    </row>
    <row r="18" spans="1:61" s="111" customFormat="1" ht="34.9" customHeight="1" thickTop="1" thickBot="1" x14ac:dyDescent="0.25">
      <c r="A18" s="345"/>
      <c r="B18" s="145"/>
      <c r="C18" s="145"/>
      <c r="D18" s="145"/>
      <c r="E18" s="145"/>
      <c r="F18" s="145"/>
      <c r="G18" s="145"/>
      <c r="H18" s="145"/>
      <c r="I18" s="145"/>
      <c r="J18" s="145"/>
      <c r="K18" s="382" t="s">
        <v>11</v>
      </c>
      <c r="L18" s="568" t="s">
        <v>19</v>
      </c>
      <c r="M18" s="569"/>
      <c r="N18" s="569"/>
      <c r="O18" s="569"/>
      <c r="P18" s="569"/>
      <c r="Q18" s="569"/>
      <c r="R18" s="570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571" t="str">
        <f>$J$9</f>
        <v>aa</v>
      </c>
      <c r="AE18" s="571"/>
      <c r="AF18" s="571"/>
      <c r="AG18" s="571"/>
      <c r="AH18" s="571"/>
      <c r="AI18" s="571"/>
      <c r="AJ18" s="571"/>
      <c r="AK18" s="379"/>
      <c r="AL18" s="374"/>
      <c r="AM18" s="375"/>
      <c r="AN18" s="375"/>
      <c r="AO18" s="375"/>
      <c r="AP18" s="375"/>
      <c r="AQ18" s="366"/>
      <c r="AR18" s="162" t="str">
        <f>$L$30</f>
        <v>gg</v>
      </c>
      <c r="AS18" s="429"/>
      <c r="AT18" s="429"/>
      <c r="AU18" s="429"/>
      <c r="AV18" s="7">
        <f>IF(AS18&gt;AS17,1,0)+IF(AT18&gt;AT17,1,0)+IF(AU18&gt;AU17,1,0)</f>
        <v>0</v>
      </c>
      <c r="AW18" s="362"/>
      <c r="AX18" s="162" t="str">
        <f>$L$26</f>
        <v>ee</v>
      </c>
      <c r="AY18" s="424"/>
      <c r="AZ18" s="424"/>
      <c r="BA18" s="424"/>
      <c r="BB18" s="7">
        <f>IF(AY18&gt;AY17,1,0)+IF(AZ18&gt;AZ17,1,0)+IF(BA18&gt;BA17,1,0)</f>
        <v>0</v>
      </c>
      <c r="BC18" s="359"/>
      <c r="BD18" s="162" t="str">
        <f>$L$30</f>
        <v>gg</v>
      </c>
      <c r="BE18" s="424"/>
      <c r="BF18" s="424"/>
      <c r="BG18" s="424"/>
      <c r="BH18" s="7">
        <f>IF(BE18&gt;BE17,1,0)+IF(BF18&gt;BF17,1,0)+IF(BG18&gt;BG17,1,0)</f>
        <v>0</v>
      </c>
      <c r="BI18" s="356"/>
    </row>
    <row r="19" spans="1:61" s="111" customFormat="1" ht="34.9" customHeight="1" thickTop="1" thickBot="1" x14ac:dyDescent="0.35">
      <c r="A19" s="345"/>
      <c r="B19" s="145"/>
      <c r="C19" s="145"/>
      <c r="D19" s="145"/>
      <c r="E19" s="145"/>
      <c r="F19" s="145"/>
      <c r="G19" s="145"/>
      <c r="H19" s="145"/>
      <c r="I19" s="145"/>
      <c r="J19" s="145"/>
      <c r="K19" s="382"/>
      <c r="L19" s="420"/>
      <c r="M19" s="420"/>
      <c r="N19" s="420"/>
      <c r="O19" s="420"/>
      <c r="P19" s="421"/>
      <c r="Q19" s="421"/>
      <c r="R19" s="421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572" t="s">
        <v>12</v>
      </c>
      <c r="AE19" s="572"/>
      <c r="AF19" s="572"/>
      <c r="AG19" s="572"/>
      <c r="AH19" s="572"/>
      <c r="AI19" s="572"/>
      <c r="AJ19" s="572"/>
      <c r="AK19" s="371"/>
      <c r="AL19" s="371"/>
      <c r="AM19" s="372"/>
      <c r="AN19" s="372"/>
      <c r="AO19" s="372"/>
      <c r="AP19" s="373"/>
      <c r="AQ19" s="368"/>
      <c r="AR19" s="370"/>
      <c r="AS19" s="427"/>
      <c r="AT19" s="427"/>
      <c r="AU19" s="427"/>
      <c r="AV19" s="361"/>
      <c r="AW19" s="361"/>
      <c r="AX19" s="361"/>
      <c r="AY19" s="361"/>
      <c r="AZ19" s="361"/>
      <c r="BA19" s="361"/>
      <c r="BB19" s="361"/>
      <c r="BC19" s="362"/>
      <c r="BD19" s="361"/>
      <c r="BE19" s="361"/>
      <c r="BF19" s="361"/>
      <c r="BG19" s="361"/>
      <c r="BH19" s="361"/>
      <c r="BI19" s="356"/>
    </row>
    <row r="20" spans="1:61" s="111" customFormat="1" ht="34.9" customHeight="1" thickTop="1" thickBot="1" x14ac:dyDescent="0.25">
      <c r="A20" s="345"/>
      <c r="B20" s="145"/>
      <c r="C20" s="145"/>
      <c r="D20" s="145"/>
      <c r="E20" s="145"/>
      <c r="F20" s="145"/>
      <c r="G20" s="145"/>
      <c r="H20" s="145"/>
      <c r="I20" s="145"/>
      <c r="J20" s="145"/>
      <c r="K20" s="382" t="s">
        <v>13</v>
      </c>
      <c r="L20" s="568" t="s">
        <v>20</v>
      </c>
      <c r="M20" s="569"/>
      <c r="N20" s="569"/>
      <c r="O20" s="569"/>
      <c r="P20" s="569"/>
      <c r="Q20" s="569"/>
      <c r="R20" s="570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571" t="str">
        <f>$J$10</f>
        <v>bb</v>
      </c>
      <c r="AE20" s="571"/>
      <c r="AF20" s="571"/>
      <c r="AG20" s="571"/>
      <c r="AH20" s="571"/>
      <c r="AI20" s="571"/>
      <c r="AJ20" s="571"/>
      <c r="AK20" s="379"/>
      <c r="AL20" s="374"/>
      <c r="AM20" s="375"/>
      <c r="AN20" s="375"/>
      <c r="AO20" s="375"/>
      <c r="AP20" s="375"/>
      <c r="AQ20" s="366"/>
      <c r="AR20" s="163" t="str">
        <f>$L$20</f>
        <v>bb</v>
      </c>
      <c r="AS20" s="426"/>
      <c r="AT20" s="426"/>
      <c r="AU20" s="426"/>
      <c r="AV20" s="5">
        <f>IF(AS20&gt;AS21,1,0)+IF(AT20&gt;AT21,1,0)+IF(AU20&gt;AU21,1,0)</f>
        <v>0</v>
      </c>
      <c r="AW20" s="362"/>
      <c r="AX20" s="161" t="str">
        <f>$L$20</f>
        <v>bb</v>
      </c>
      <c r="AY20" s="423"/>
      <c r="AZ20" s="423"/>
      <c r="BA20" s="423"/>
      <c r="BB20" s="5">
        <f>IF(AY20&gt;AY21,1,0)+IF(AZ20&gt;AZ21,1,0)+IF(BA20&gt;BA21,1,0)</f>
        <v>0</v>
      </c>
      <c r="BC20" s="361"/>
      <c r="BD20" s="161" t="str">
        <f>$L$20</f>
        <v>bb</v>
      </c>
      <c r="BE20" s="423"/>
      <c r="BF20" s="423"/>
      <c r="BG20" s="423"/>
      <c r="BH20" s="5">
        <f>IF(BE20&gt;BE21,1,0)+IF(BF20&gt;BF21,1,0)+IF(BG20&gt;BG21,1,0)</f>
        <v>0</v>
      </c>
      <c r="BI20" s="356"/>
    </row>
    <row r="21" spans="1:61" s="111" customFormat="1" ht="34.9" customHeight="1" thickTop="1" thickBot="1" x14ac:dyDescent="0.35">
      <c r="A21" s="345"/>
      <c r="B21" s="145"/>
      <c r="C21" s="145"/>
      <c r="D21" s="145"/>
      <c r="E21" s="145"/>
      <c r="F21" s="145"/>
      <c r="G21" s="145"/>
      <c r="H21" s="145"/>
      <c r="I21" s="145"/>
      <c r="J21" s="145"/>
      <c r="K21" s="382"/>
      <c r="L21" s="353"/>
      <c r="M21" s="353"/>
      <c r="N21" s="353"/>
      <c r="O21" s="353"/>
      <c r="P21" s="421"/>
      <c r="Q21" s="421"/>
      <c r="R21" s="4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572" t="s">
        <v>14</v>
      </c>
      <c r="AE21" s="572"/>
      <c r="AF21" s="572"/>
      <c r="AG21" s="572"/>
      <c r="AH21" s="572"/>
      <c r="AI21" s="572"/>
      <c r="AJ21" s="572"/>
      <c r="AK21" s="371"/>
      <c r="AL21" s="371"/>
      <c r="AM21" s="372"/>
      <c r="AN21" s="372"/>
      <c r="AO21" s="372"/>
      <c r="AP21" s="373"/>
      <c r="AQ21" s="368"/>
      <c r="AR21" s="162" t="str">
        <f>$L$22</f>
        <v>cc</v>
      </c>
      <c r="AS21" s="424"/>
      <c r="AT21" s="424"/>
      <c r="AU21" s="424"/>
      <c r="AV21" s="7">
        <f>IF(AS21&gt;AS20,1,0)+IF(AT21&gt;AT20,1,0)+IF(AU21&gt;AU20,1,0)</f>
        <v>0</v>
      </c>
      <c r="AW21" s="362"/>
      <c r="AX21" s="162" t="str">
        <f>$L$28</f>
        <v>ff</v>
      </c>
      <c r="AY21" s="424"/>
      <c r="AZ21" s="424"/>
      <c r="BA21" s="424"/>
      <c r="BB21" s="7">
        <f>IF(AY21&gt;AY20,1,0)+IF(AZ21&gt;AZ20,1,0)+IF(BA21&gt;BA20,1,0)</f>
        <v>0</v>
      </c>
      <c r="BC21" s="359"/>
      <c r="BD21" s="162" t="str">
        <f>$L$24</f>
        <v>dd</v>
      </c>
      <c r="BE21" s="424"/>
      <c r="BF21" s="424"/>
      <c r="BG21" s="424"/>
      <c r="BH21" s="7">
        <f>IF(BE21&gt;BE20,1,0)+IF(BF21&gt;BF20,1,0)+IF(BG21&gt;BG20,1,0)</f>
        <v>0</v>
      </c>
      <c r="BI21" s="356"/>
    </row>
    <row r="22" spans="1:61" s="111" customFormat="1" ht="34.9" customHeight="1" thickTop="1" thickBot="1" x14ac:dyDescent="0.25">
      <c r="A22" s="345"/>
      <c r="B22" s="145"/>
      <c r="C22" s="145"/>
      <c r="D22" s="145"/>
      <c r="E22" s="145"/>
      <c r="F22" s="145"/>
      <c r="G22" s="145"/>
      <c r="H22" s="145"/>
      <c r="I22" s="145"/>
      <c r="J22" s="145"/>
      <c r="K22" s="382" t="s">
        <v>15</v>
      </c>
      <c r="L22" s="568" t="s">
        <v>21</v>
      </c>
      <c r="M22" s="569"/>
      <c r="N22" s="569"/>
      <c r="O22" s="569"/>
      <c r="P22" s="569"/>
      <c r="Q22" s="569"/>
      <c r="R22" s="570"/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571" t="str">
        <f>$J$11</f>
        <v>cc</v>
      </c>
      <c r="AE22" s="571"/>
      <c r="AF22" s="571"/>
      <c r="AG22" s="571"/>
      <c r="AH22" s="571"/>
      <c r="AI22" s="571"/>
      <c r="AJ22" s="571"/>
      <c r="AK22" s="379"/>
      <c r="AL22" s="374"/>
      <c r="AM22" s="375"/>
      <c r="AN22" s="375"/>
      <c r="AO22" s="375"/>
      <c r="AP22" s="375"/>
      <c r="AQ22" s="366"/>
      <c r="AR22" s="363"/>
      <c r="AS22" s="430"/>
      <c r="AT22" s="430"/>
      <c r="AU22" s="430"/>
      <c r="AV22" s="363"/>
      <c r="AW22" s="363"/>
      <c r="AX22" s="363"/>
      <c r="AY22" s="430"/>
      <c r="AZ22" s="430"/>
      <c r="BA22" s="430"/>
      <c r="BB22" s="363"/>
      <c r="BC22" s="362"/>
      <c r="BD22" s="363"/>
      <c r="BE22" s="430"/>
      <c r="BF22" s="430"/>
      <c r="BG22" s="430"/>
      <c r="BH22" s="363"/>
      <c r="BI22" s="356"/>
    </row>
    <row r="23" spans="1:61" s="111" customFormat="1" ht="34.9" customHeight="1" thickTop="1" thickBot="1" x14ac:dyDescent="0.35">
      <c r="A23" s="345"/>
      <c r="B23" s="145"/>
      <c r="C23" s="145"/>
      <c r="D23" s="145"/>
      <c r="E23" s="145"/>
      <c r="F23" s="145"/>
      <c r="G23" s="145"/>
      <c r="H23" s="145"/>
      <c r="I23" s="145"/>
      <c r="J23" s="145"/>
      <c r="K23" s="382"/>
      <c r="L23" s="420"/>
      <c r="M23" s="420"/>
      <c r="N23" s="420"/>
      <c r="O23" s="420"/>
      <c r="P23" s="421"/>
      <c r="Q23" s="421"/>
      <c r="R23" s="422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572" t="s">
        <v>16</v>
      </c>
      <c r="AE23" s="572"/>
      <c r="AF23" s="572"/>
      <c r="AG23" s="572"/>
      <c r="AH23" s="572"/>
      <c r="AI23" s="572"/>
      <c r="AJ23" s="572"/>
      <c r="AK23" s="371"/>
      <c r="AL23" s="371"/>
      <c r="AM23" s="372"/>
      <c r="AN23" s="372"/>
      <c r="AO23" s="372"/>
      <c r="AP23" s="376"/>
      <c r="AQ23" s="346"/>
      <c r="AR23" s="163" t="str">
        <f>$L$24</f>
        <v>dd</v>
      </c>
      <c r="AS23" s="426"/>
      <c r="AT23" s="426"/>
      <c r="AU23" s="426"/>
      <c r="AV23" s="5">
        <f>IF(AS23&gt;AS24,1,0)+IF(AT23&gt;AT24,1,0)+IF(AU23&gt;AU24,1,0)</f>
        <v>0</v>
      </c>
      <c r="AW23" s="362"/>
      <c r="AX23" s="161" t="str">
        <f>$L$24</f>
        <v>dd</v>
      </c>
      <c r="AY23" s="423"/>
      <c r="AZ23" s="423"/>
      <c r="BA23" s="423"/>
      <c r="BB23" s="5">
        <f>IF(AY23&gt;AY24,1,0)+IF(AZ23&gt;AZ24,1,0)+IF(BA23&gt;BA24,1,0)</f>
        <v>0</v>
      </c>
      <c r="BC23" s="363"/>
      <c r="BD23" s="161" t="str">
        <f>$L$28</f>
        <v>ff</v>
      </c>
      <c r="BE23" s="423"/>
      <c r="BF23" s="423"/>
      <c r="BG23" s="423"/>
      <c r="BH23" s="5">
        <f>IF(BE23&gt;BE24,1,0)+IF(BF23&gt;BF24,1,0)+IF(BG23&gt;BG24,1,0)</f>
        <v>0</v>
      </c>
      <c r="BI23" s="356"/>
    </row>
    <row r="24" spans="1:61" s="111" customFormat="1" ht="34.9" customHeight="1" thickTop="1" thickBot="1" x14ac:dyDescent="0.25">
      <c r="A24" s="345"/>
      <c r="B24" s="145"/>
      <c r="C24" s="145"/>
      <c r="D24" s="145"/>
      <c r="E24" s="145"/>
      <c r="F24" s="145"/>
      <c r="G24" s="145"/>
      <c r="H24" s="145"/>
      <c r="I24" s="145"/>
      <c r="J24" s="145"/>
      <c r="K24" s="382" t="s">
        <v>17</v>
      </c>
      <c r="L24" s="568" t="s">
        <v>23</v>
      </c>
      <c r="M24" s="569"/>
      <c r="N24" s="569"/>
      <c r="O24" s="569"/>
      <c r="P24" s="569"/>
      <c r="Q24" s="569"/>
      <c r="R24" s="570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571" t="str">
        <f>$J$12</f>
        <v>dd</v>
      </c>
      <c r="AE24" s="571"/>
      <c r="AF24" s="571"/>
      <c r="AG24" s="571"/>
      <c r="AH24" s="571"/>
      <c r="AI24" s="571"/>
      <c r="AJ24" s="571"/>
      <c r="AK24" s="379"/>
      <c r="AL24" s="374"/>
      <c r="AM24" s="375"/>
      <c r="AN24" s="375"/>
      <c r="AO24" s="375"/>
      <c r="AP24" s="375"/>
      <c r="AQ24" s="366"/>
      <c r="AR24" s="162" t="str">
        <f>$L$26</f>
        <v>ee</v>
      </c>
      <c r="AS24" s="424"/>
      <c r="AT24" s="424"/>
      <c r="AU24" s="424"/>
      <c r="AV24" s="7">
        <f>IF(AS24&gt;AS23,1,0)+IF(AT24&gt;AT23,1,0)+IF(AU24&gt;AU23,1,0)</f>
        <v>0</v>
      </c>
      <c r="AW24" s="362"/>
      <c r="AX24" s="162" t="str">
        <f>$L$30</f>
        <v>gg</v>
      </c>
      <c r="AY24" s="424"/>
      <c r="AZ24" s="424"/>
      <c r="BA24" s="424"/>
      <c r="BB24" s="7">
        <f>IF(AY24&gt;AY23,1,0)+IF(AZ24&gt;AZ23,1,0)+IF(BA24&gt;BA23,1,0)</f>
        <v>0</v>
      </c>
      <c r="BC24" s="359"/>
      <c r="BD24" s="162" t="str">
        <f>$L$30</f>
        <v>gg</v>
      </c>
      <c r="BE24" s="424"/>
      <c r="BF24" s="424"/>
      <c r="BG24" s="424"/>
      <c r="BH24" s="7">
        <f>IF(BE24&gt;BE23,1,0)+IF(BF24&gt;BF23,1,0)+IF(BG24&gt;BG23,1,0)</f>
        <v>0</v>
      </c>
      <c r="BI24" s="356"/>
    </row>
    <row r="25" spans="1:61" s="111" customFormat="1" ht="34.9" customHeight="1" thickTop="1" thickBot="1" x14ac:dyDescent="0.35">
      <c r="A25" s="345"/>
      <c r="B25" s="145"/>
      <c r="C25" s="145"/>
      <c r="D25" s="145"/>
      <c r="E25" s="145"/>
      <c r="F25" s="145"/>
      <c r="G25" s="145"/>
      <c r="H25" s="145"/>
      <c r="I25" s="145"/>
      <c r="J25" s="145"/>
      <c r="K25" s="343"/>
      <c r="L25" s="420"/>
      <c r="M25" s="420"/>
      <c r="N25" s="420"/>
      <c r="O25" s="420"/>
      <c r="P25" s="421"/>
      <c r="Q25" s="421"/>
      <c r="R25" s="421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572" t="s">
        <v>25</v>
      </c>
      <c r="AE25" s="572"/>
      <c r="AF25" s="572"/>
      <c r="AG25" s="572"/>
      <c r="AH25" s="572"/>
      <c r="AI25" s="572"/>
      <c r="AJ25" s="572"/>
      <c r="AK25" s="371"/>
      <c r="AL25" s="371"/>
      <c r="AM25" s="346"/>
      <c r="AN25" s="346"/>
      <c r="AO25" s="346"/>
      <c r="AP25" s="346"/>
      <c r="AQ25" s="346"/>
      <c r="AR25" s="362"/>
      <c r="AS25" s="428"/>
      <c r="AT25" s="428"/>
      <c r="AU25" s="428"/>
      <c r="AV25" s="362"/>
      <c r="AW25" s="362"/>
      <c r="AX25" s="362"/>
      <c r="AY25" s="428"/>
      <c r="AZ25" s="428"/>
      <c r="BA25" s="428"/>
      <c r="BB25" s="362"/>
      <c r="BC25" s="362"/>
      <c r="BD25" s="362"/>
      <c r="BE25" s="428"/>
      <c r="BF25" s="428"/>
      <c r="BG25" s="428"/>
      <c r="BH25" s="362"/>
      <c r="BI25" s="356"/>
    </row>
    <row r="26" spans="1:61" s="111" customFormat="1" ht="34.9" customHeight="1" thickTop="1" thickBot="1" x14ac:dyDescent="0.25">
      <c r="A26" s="345"/>
      <c r="B26" s="145"/>
      <c r="C26" s="145"/>
      <c r="D26" s="145"/>
      <c r="E26" s="145"/>
      <c r="F26" s="145"/>
      <c r="G26" s="145"/>
      <c r="H26" s="145"/>
      <c r="I26" s="145"/>
      <c r="J26" s="145"/>
      <c r="K26" s="382" t="s">
        <v>24</v>
      </c>
      <c r="L26" s="568" t="s">
        <v>27</v>
      </c>
      <c r="M26" s="569"/>
      <c r="N26" s="569"/>
      <c r="O26" s="569"/>
      <c r="P26" s="569"/>
      <c r="Q26" s="569"/>
      <c r="R26" s="570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571" t="str">
        <f>$J$13</f>
        <v>ee</v>
      </c>
      <c r="AE26" s="571"/>
      <c r="AF26" s="571"/>
      <c r="AG26" s="571"/>
      <c r="AH26" s="571"/>
      <c r="AI26" s="571"/>
      <c r="AJ26" s="571"/>
      <c r="AK26" s="379"/>
      <c r="AL26" s="374"/>
      <c r="AM26" s="346"/>
      <c r="AN26" s="346"/>
      <c r="AO26" s="346"/>
      <c r="AP26" s="346"/>
      <c r="AQ26" s="346"/>
      <c r="AR26" s="163" t="str">
        <f>$L$20</f>
        <v>bb</v>
      </c>
      <c r="AS26" s="426"/>
      <c r="AT26" s="426"/>
      <c r="AU26" s="426"/>
      <c r="AV26" s="5">
        <f>IF(AS26&gt;AS27,1,0)+IF(AT26&gt;AT27,1,0)+IF(AU26&gt;AU27,1,0)</f>
        <v>0</v>
      </c>
      <c r="AW26" s="362"/>
      <c r="AX26" s="161" t="str">
        <f>$L$18</f>
        <v>aa</v>
      </c>
      <c r="AY26" s="423"/>
      <c r="AZ26" s="423"/>
      <c r="BA26" s="423"/>
      <c r="BB26" s="5">
        <f>IF(AY26&gt;AY27,1,0)+IF(AZ26&gt;AZ27,1,0)+IF(BA26&gt;BA27,1,0)</f>
        <v>0</v>
      </c>
      <c r="BC26" s="362"/>
      <c r="BD26" s="161" t="str">
        <f>$L$22</f>
        <v>cc</v>
      </c>
      <c r="BE26" s="423"/>
      <c r="BF26" s="423"/>
      <c r="BG26" s="423"/>
      <c r="BH26" s="5">
        <f>IF(BE26&gt;BE27,1,0)+IF(BF26&gt;BF27,1,0)+IF(BG26&gt;BG27,1,0)</f>
        <v>0</v>
      </c>
      <c r="BI26" s="356"/>
    </row>
    <row r="27" spans="1:61" s="111" customFormat="1" ht="34.9" customHeight="1" thickTop="1" thickBot="1" x14ac:dyDescent="0.35">
      <c r="A27" s="345"/>
      <c r="B27" s="145"/>
      <c r="C27" s="145"/>
      <c r="D27" s="145"/>
      <c r="E27" s="145"/>
      <c r="F27" s="145"/>
      <c r="G27" s="145"/>
      <c r="H27" s="145"/>
      <c r="I27" s="145"/>
      <c r="J27" s="145"/>
      <c r="K27" s="343"/>
      <c r="L27" s="420"/>
      <c r="M27" s="420"/>
      <c r="N27" s="420"/>
      <c r="O27" s="420"/>
      <c r="P27" s="421"/>
      <c r="Q27" s="421"/>
      <c r="R27" s="421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572" t="s">
        <v>33</v>
      </c>
      <c r="AE27" s="572"/>
      <c r="AF27" s="572"/>
      <c r="AG27" s="572"/>
      <c r="AH27" s="572"/>
      <c r="AI27" s="572"/>
      <c r="AJ27" s="572"/>
      <c r="AK27" s="371"/>
      <c r="AL27" s="371"/>
      <c r="AM27" s="346"/>
      <c r="AN27" s="346"/>
      <c r="AO27" s="346"/>
      <c r="AP27" s="346"/>
      <c r="AQ27" s="346"/>
      <c r="AR27" s="162" t="str">
        <f>$L$30</f>
        <v>gg</v>
      </c>
      <c r="AS27" s="424"/>
      <c r="AT27" s="424"/>
      <c r="AU27" s="424"/>
      <c r="AV27" s="7">
        <f>IF(AS27&gt;AS26,1,0)+IF(AT27&gt;AT26,1,0)+IF(AU27&gt;AU26,1,0)</f>
        <v>0</v>
      </c>
      <c r="AW27" s="362"/>
      <c r="AX27" s="162" t="str">
        <f>$L$28</f>
        <v>ff</v>
      </c>
      <c r="AY27" s="424"/>
      <c r="AZ27" s="424"/>
      <c r="BA27" s="424"/>
      <c r="BB27" s="7">
        <f>IF(AY27&gt;AY26,1,0)+IF(AZ27&gt;AZ26,1,0)+IF(BA27&gt;BA26,1,0)</f>
        <v>0</v>
      </c>
      <c r="BC27" s="359"/>
      <c r="BD27" s="162" t="str">
        <f>$L$26</f>
        <v>ee</v>
      </c>
      <c r="BE27" s="424"/>
      <c r="BF27" s="424"/>
      <c r="BG27" s="424"/>
      <c r="BH27" s="7">
        <f>IF(BE27&gt;BE26,1,0)+IF(BF27&gt;BF26,1,0)+IF(BG27&gt;BG26,1,0)</f>
        <v>0</v>
      </c>
      <c r="BI27" s="356"/>
    </row>
    <row r="28" spans="1:61" s="111" customFormat="1" ht="34.9" customHeight="1" thickTop="1" thickBot="1" x14ac:dyDescent="0.25">
      <c r="A28" s="345"/>
      <c r="B28" s="145"/>
      <c r="C28" s="145"/>
      <c r="D28" s="145"/>
      <c r="E28" s="145"/>
      <c r="F28" s="145"/>
      <c r="G28" s="145"/>
      <c r="H28" s="145"/>
      <c r="I28" s="145"/>
      <c r="J28" s="145"/>
      <c r="K28" s="382" t="s">
        <v>28</v>
      </c>
      <c r="L28" s="568" t="s">
        <v>34</v>
      </c>
      <c r="M28" s="569"/>
      <c r="N28" s="569"/>
      <c r="O28" s="569"/>
      <c r="P28" s="569"/>
      <c r="Q28" s="569"/>
      <c r="R28" s="570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571" t="str">
        <f>$J$14</f>
        <v>ff</v>
      </c>
      <c r="AE28" s="571"/>
      <c r="AF28" s="571"/>
      <c r="AG28" s="571"/>
      <c r="AH28" s="571"/>
      <c r="AI28" s="571"/>
      <c r="AJ28" s="571"/>
      <c r="AK28" s="379"/>
      <c r="AL28" s="374"/>
      <c r="AM28" s="346"/>
      <c r="AN28" s="346"/>
      <c r="AO28" s="346"/>
      <c r="AP28" s="346"/>
      <c r="AQ28" s="346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  <c r="BG28" s="362"/>
      <c r="BH28" s="362"/>
      <c r="BI28" s="356"/>
    </row>
    <row r="29" spans="1:61" s="111" customFormat="1" ht="34.9" customHeight="1" thickTop="1" thickBot="1" x14ac:dyDescent="0.35">
      <c r="A29" s="345"/>
      <c r="B29" s="145"/>
      <c r="C29" s="145"/>
      <c r="D29" s="145"/>
      <c r="E29" s="145"/>
      <c r="F29" s="145"/>
      <c r="G29" s="145"/>
      <c r="H29" s="145"/>
      <c r="I29" s="145"/>
      <c r="J29" s="145"/>
      <c r="K29" s="343"/>
      <c r="L29" s="420"/>
      <c r="M29" s="420"/>
      <c r="N29" s="420"/>
      <c r="O29" s="420"/>
      <c r="P29" s="421"/>
      <c r="Q29" s="421"/>
      <c r="R29" s="421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572" t="s">
        <v>35</v>
      </c>
      <c r="AE29" s="572"/>
      <c r="AF29" s="572"/>
      <c r="AG29" s="572"/>
      <c r="AH29" s="572"/>
      <c r="AI29" s="572"/>
      <c r="AJ29" s="572"/>
      <c r="AK29" s="371"/>
      <c r="AL29" s="371"/>
      <c r="AM29" s="220"/>
      <c r="AN29" s="346"/>
      <c r="AO29" s="346"/>
      <c r="AP29" s="346"/>
      <c r="AQ29" s="346"/>
      <c r="AR29" s="355"/>
      <c r="AS29" s="355"/>
      <c r="AT29" s="355"/>
      <c r="AU29" s="355"/>
      <c r="AV29" s="355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  <c r="BG29" s="362"/>
      <c r="BH29" s="362"/>
      <c r="BI29" s="356"/>
    </row>
    <row r="30" spans="1:61" s="111" customFormat="1" ht="34.9" customHeight="1" thickTop="1" thickBot="1" x14ac:dyDescent="0.25">
      <c r="A30" s="345"/>
      <c r="B30" s="145"/>
      <c r="C30" s="145"/>
      <c r="D30" s="145"/>
      <c r="E30" s="145"/>
      <c r="F30" s="145"/>
      <c r="G30" s="145"/>
      <c r="H30" s="145"/>
      <c r="I30" s="145"/>
      <c r="J30" s="145"/>
      <c r="K30" s="382" t="s">
        <v>36</v>
      </c>
      <c r="L30" s="568" t="s">
        <v>41</v>
      </c>
      <c r="M30" s="569"/>
      <c r="N30" s="569"/>
      <c r="O30" s="569"/>
      <c r="P30" s="569"/>
      <c r="Q30" s="569"/>
      <c r="R30" s="570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571" t="str">
        <f>$J$15</f>
        <v>gg</v>
      </c>
      <c r="AE30" s="571"/>
      <c r="AF30" s="571"/>
      <c r="AG30" s="571"/>
      <c r="AH30" s="571"/>
      <c r="AI30" s="571"/>
      <c r="AJ30" s="571"/>
      <c r="AK30" s="379"/>
      <c r="AL30" s="374"/>
      <c r="AM30" s="346"/>
      <c r="AN30" s="346"/>
      <c r="AO30" s="346"/>
      <c r="AP30" s="346"/>
      <c r="AQ30" s="346"/>
      <c r="AR30" s="355"/>
      <c r="AS30" s="355"/>
      <c r="AT30" s="355"/>
      <c r="AU30" s="355"/>
      <c r="AV30" s="355"/>
      <c r="AW30" s="362"/>
      <c r="AX30" s="362"/>
      <c r="AY30" s="362"/>
      <c r="AZ30" s="362"/>
      <c r="BA30" s="362"/>
      <c r="BB30" s="362"/>
      <c r="BC30" s="362"/>
      <c r="BD30" s="362"/>
      <c r="BE30" s="362"/>
      <c r="BF30" s="362"/>
      <c r="BG30" s="362"/>
      <c r="BH30" s="362"/>
      <c r="BI30" s="356"/>
    </row>
    <row r="31" spans="1:61" ht="34.9" customHeight="1" thickTop="1" thickBot="1" x14ac:dyDescent="0.3">
      <c r="A31" s="381"/>
      <c r="B31" s="146"/>
      <c r="C31" s="146"/>
      <c r="D31" s="146"/>
      <c r="E31" s="146"/>
      <c r="F31" s="146"/>
      <c r="G31" s="146"/>
      <c r="H31" s="146"/>
      <c r="I31" s="146"/>
      <c r="J31" s="146"/>
      <c r="K31" s="573" t="s">
        <v>98</v>
      </c>
      <c r="L31" s="573"/>
      <c r="M31" s="573"/>
      <c r="N31" s="573"/>
      <c r="O31" s="573"/>
      <c r="P31" s="384"/>
      <c r="Q31" s="384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85"/>
      <c r="AG31" s="385"/>
      <c r="AH31" s="385"/>
      <c r="AI31" s="385"/>
      <c r="AJ31" s="380"/>
      <c r="AK31" s="380"/>
      <c r="AL31" s="377"/>
      <c r="AM31" s="378"/>
      <c r="AN31" s="378"/>
      <c r="AO31" s="378"/>
      <c r="AP31" s="378"/>
      <c r="AQ31" s="369"/>
      <c r="AR31" s="364"/>
      <c r="AS31" s="364"/>
      <c r="AT31" s="364"/>
      <c r="AU31" s="364"/>
      <c r="AV31" s="364"/>
      <c r="AW31" s="364"/>
      <c r="AX31" s="364"/>
      <c r="AY31" s="364"/>
      <c r="AZ31" s="364"/>
      <c r="BA31" s="492"/>
      <c r="BB31" s="492"/>
      <c r="BC31" s="492"/>
      <c r="BD31" s="492"/>
      <c r="BE31" s="492"/>
      <c r="BF31" s="364"/>
      <c r="BG31" s="364"/>
      <c r="BH31" s="364"/>
      <c r="BI31" s="358"/>
    </row>
  </sheetData>
  <mergeCells count="48">
    <mergeCell ref="AD29:AJ29"/>
    <mergeCell ref="L30:R30"/>
    <mergeCell ref="AD30:AJ30"/>
    <mergeCell ref="K31:O31"/>
    <mergeCell ref="BA31:BE31"/>
    <mergeCell ref="L20:R20"/>
    <mergeCell ref="AD20:AJ20"/>
    <mergeCell ref="AD28:AJ28"/>
    <mergeCell ref="AD21:AJ21"/>
    <mergeCell ref="L22:R22"/>
    <mergeCell ref="AD22:AJ22"/>
    <mergeCell ref="AD23:AJ23"/>
    <mergeCell ref="L24:R24"/>
    <mergeCell ref="AD24:AJ24"/>
    <mergeCell ref="AD25:AJ25"/>
    <mergeCell ref="L26:R26"/>
    <mergeCell ref="AD26:AJ26"/>
    <mergeCell ref="AD27:AJ27"/>
    <mergeCell ref="L28:R28"/>
    <mergeCell ref="L17:R17"/>
    <mergeCell ref="AD17:AJ17"/>
    <mergeCell ref="L18:R18"/>
    <mergeCell ref="AD18:AJ18"/>
    <mergeCell ref="AD19:AJ19"/>
    <mergeCell ref="BG6:BG7"/>
    <mergeCell ref="BH6:BH7"/>
    <mergeCell ref="AG8:AI8"/>
    <mergeCell ref="AJ8:AL8"/>
    <mergeCell ref="AM8:AO8"/>
    <mergeCell ref="AT6:AT7"/>
    <mergeCell ref="AU6:AU7"/>
    <mergeCell ref="AZ6:AZ7"/>
    <mergeCell ref="BA6:BA7"/>
    <mergeCell ref="BE6:BE7"/>
    <mergeCell ref="BF6:BF7"/>
    <mergeCell ref="L2:AQ2"/>
    <mergeCell ref="AX4:BB4"/>
    <mergeCell ref="L6:N8"/>
    <mergeCell ref="O6:Q8"/>
    <mergeCell ref="R6:T8"/>
    <mergeCell ref="U6:W8"/>
    <mergeCell ref="BB6:BB7"/>
    <mergeCell ref="X6:Z8"/>
    <mergeCell ref="AA6:AC8"/>
    <mergeCell ref="AD6:AF8"/>
    <mergeCell ref="AS6:AS7"/>
    <mergeCell ref="AV6:AV7"/>
    <mergeCell ref="AY6:AY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34"/>
  <sheetViews>
    <sheetView zoomScale="50" zoomScaleNormal="50" workbookViewId="0">
      <selection activeCell="B1" sqref="B1:J65536"/>
    </sheetView>
  </sheetViews>
  <sheetFormatPr baseColWidth="10" defaultColWidth="11.42578125" defaultRowHeight="12.75" x14ac:dyDescent="0.2"/>
  <cols>
    <col min="1" max="1" width="5.7109375" style="110" customWidth="1"/>
    <col min="2" max="2" width="14.7109375" style="110" hidden="1" customWidth="1"/>
    <col min="3" max="3" width="6.7109375" style="110" hidden="1" customWidth="1"/>
    <col min="4" max="4" width="22.7109375" style="110" hidden="1" customWidth="1"/>
    <col min="5" max="7" width="6.7109375" style="110" hidden="1" customWidth="1"/>
    <col min="8" max="8" width="14.7109375" style="110" hidden="1" customWidth="1"/>
    <col min="9" max="9" width="6.7109375" style="110" hidden="1" customWidth="1"/>
    <col min="10" max="10" width="22.7109375" style="110" hidden="1" customWidth="1"/>
    <col min="11" max="11" width="22.7109375" style="110" customWidth="1"/>
    <col min="12" max="12" width="5.7109375" style="110" customWidth="1"/>
    <col min="13" max="13" width="1.7109375" style="110" customWidth="1"/>
    <col min="14" max="15" width="5.7109375" style="110" customWidth="1"/>
    <col min="16" max="16" width="1.7109375" style="110" customWidth="1"/>
    <col min="17" max="18" width="5.7109375" style="110" customWidth="1"/>
    <col min="19" max="19" width="1.7109375" style="110" customWidth="1"/>
    <col min="20" max="21" width="5.7109375" style="110" customWidth="1"/>
    <col min="22" max="22" width="1.7109375" style="110" customWidth="1"/>
    <col min="23" max="24" width="5.7109375" style="110" customWidth="1"/>
    <col min="25" max="25" width="1.7109375" style="110" customWidth="1"/>
    <col min="26" max="27" width="5.7109375" style="110" customWidth="1"/>
    <col min="28" max="28" width="1.7109375" style="110" customWidth="1"/>
    <col min="29" max="30" width="5.7109375" style="110" customWidth="1"/>
    <col min="31" max="31" width="1.7109375" style="110" customWidth="1"/>
    <col min="32" max="33" width="5.7109375" style="110" customWidth="1"/>
    <col min="34" max="34" width="1.7109375" style="110" customWidth="1"/>
    <col min="35" max="35" width="5.7109375" style="110" customWidth="1"/>
    <col min="36" max="36" width="7.28515625" style="110" customWidth="1"/>
    <col min="37" max="37" width="1.7109375" style="110" customWidth="1"/>
    <col min="38" max="38" width="6.7109375" style="110" customWidth="1"/>
    <col min="39" max="39" width="5.7109375" style="110" customWidth="1"/>
    <col min="40" max="40" width="1.7109375" style="110" customWidth="1"/>
    <col min="41" max="42" width="5.7109375" style="110" customWidth="1"/>
    <col min="43" max="43" width="1.7109375" style="110" customWidth="1"/>
    <col min="44" max="44" width="5.7109375" style="110" customWidth="1"/>
    <col min="45" max="45" width="7.7109375" style="110" customWidth="1"/>
    <col min="46" max="46" width="10.85546875" style="110" customWidth="1"/>
    <col min="47" max="47" width="27.7109375" style="110" customWidth="1"/>
    <col min="48" max="51" width="5.7109375" style="110" customWidth="1"/>
    <col min="52" max="52" width="8.7109375" style="110" customWidth="1"/>
    <col min="53" max="53" width="27.7109375" style="110" customWidth="1"/>
    <col min="54" max="57" width="5.7109375" style="110" customWidth="1"/>
    <col min="58" max="58" width="8.7109375" style="110" customWidth="1"/>
    <col min="59" max="59" width="27.7109375" style="110" customWidth="1"/>
    <col min="60" max="63" width="5.7109375" style="110" customWidth="1"/>
    <col min="64" max="64" width="5.7109375" style="194" customWidth="1"/>
    <col min="65" max="65" width="27.7109375" style="194" customWidth="1"/>
    <col min="66" max="69" width="5.7109375" style="194" customWidth="1"/>
    <col min="70" max="70" width="5.7109375" style="110" customWidth="1"/>
    <col min="71" max="16384" width="11.42578125" style="110"/>
  </cols>
  <sheetData>
    <row r="1" spans="1:70" s="194" customFormat="1" ht="15" customHeight="1" x14ac:dyDescent="0.2">
      <c r="A1" s="340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8"/>
    </row>
    <row r="2" spans="1:70" ht="32.25" x14ac:dyDescent="0.2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574" t="s">
        <v>40</v>
      </c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5"/>
      <c r="AU2" s="349"/>
      <c r="AV2" s="349"/>
      <c r="AW2" s="349"/>
      <c r="AX2" s="349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4"/>
    </row>
    <row r="3" spans="1:70" ht="19.899999999999999" customHeight="1" x14ac:dyDescent="0.2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6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9"/>
      <c r="AV3" s="349"/>
      <c r="AW3" s="349"/>
      <c r="AX3" s="349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4"/>
    </row>
    <row r="4" spans="1:70" ht="34.9" customHeight="1" x14ac:dyDescent="0.2">
      <c r="A4" s="342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51"/>
      <c r="M4" s="351"/>
      <c r="N4" s="351"/>
      <c r="O4" s="351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9"/>
      <c r="AV4" s="349"/>
      <c r="AW4" s="349"/>
      <c r="AX4" s="349"/>
      <c r="AY4" s="350"/>
      <c r="AZ4" s="350"/>
      <c r="BA4" s="561" t="s">
        <v>93</v>
      </c>
      <c r="BB4" s="561"/>
      <c r="BC4" s="561"/>
      <c r="BD4" s="561"/>
      <c r="BE4" s="561"/>
      <c r="BF4" s="561"/>
      <c r="BG4" s="561"/>
      <c r="BH4" s="561"/>
      <c r="BI4" s="561"/>
      <c r="BJ4" s="561"/>
      <c r="BK4" s="561"/>
      <c r="BL4" s="350"/>
      <c r="BM4" s="350"/>
      <c r="BN4" s="350"/>
      <c r="BO4" s="350"/>
      <c r="BP4" s="350"/>
      <c r="BQ4" s="350"/>
      <c r="BR4" s="354"/>
    </row>
    <row r="5" spans="1:70" ht="34.9" customHeight="1" x14ac:dyDescent="0.2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4"/>
      <c r="L5" s="353"/>
      <c r="M5" s="353"/>
      <c r="N5" s="353"/>
      <c r="O5" s="35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9"/>
      <c r="AV5" s="349"/>
      <c r="AW5" s="349"/>
      <c r="AX5" s="349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4"/>
    </row>
    <row r="6" spans="1:70" s="111" customFormat="1" ht="34.9" customHeight="1" x14ac:dyDescent="0.2">
      <c r="A6" s="345"/>
      <c r="B6" s="346"/>
      <c r="C6" s="346"/>
      <c r="D6" s="346"/>
      <c r="E6" s="346"/>
      <c r="F6" s="346"/>
      <c r="G6" s="346"/>
      <c r="H6" s="346"/>
      <c r="I6" s="346"/>
      <c r="J6" s="346"/>
      <c r="K6" s="344"/>
      <c r="L6" s="562" t="str">
        <f>$L$19</f>
        <v>aa</v>
      </c>
      <c r="M6" s="562"/>
      <c r="N6" s="562"/>
      <c r="O6" s="562" t="str">
        <f>$L$21</f>
        <v>bb</v>
      </c>
      <c r="P6" s="562"/>
      <c r="Q6" s="562"/>
      <c r="R6" s="562" t="str">
        <f>$L$23</f>
        <v>cc</v>
      </c>
      <c r="S6" s="562"/>
      <c r="T6" s="562"/>
      <c r="U6" s="562" t="str">
        <f>$L$25</f>
        <v>dd</v>
      </c>
      <c r="V6" s="562"/>
      <c r="W6" s="562"/>
      <c r="X6" s="562" t="str">
        <f>$L$27</f>
        <v>ee</v>
      </c>
      <c r="Y6" s="562"/>
      <c r="Z6" s="562"/>
      <c r="AA6" s="563" t="str">
        <f>$L$29</f>
        <v>ff</v>
      </c>
      <c r="AB6" s="563"/>
      <c r="AC6" s="563"/>
      <c r="AD6" s="563" t="str">
        <f>$L$31</f>
        <v>gg</v>
      </c>
      <c r="AE6" s="563"/>
      <c r="AF6" s="563"/>
      <c r="AG6" s="565" t="str">
        <f>$L$33</f>
        <v>hh</v>
      </c>
      <c r="AH6" s="565"/>
      <c r="AI6" s="565"/>
      <c r="AJ6" s="365"/>
      <c r="AK6" s="365"/>
      <c r="AL6" s="365"/>
      <c r="AM6" s="346"/>
      <c r="AN6" s="346"/>
      <c r="AO6" s="346"/>
      <c r="AP6" s="343"/>
      <c r="AQ6" s="343"/>
      <c r="AR6" s="343"/>
      <c r="AS6" s="343"/>
      <c r="AT6" s="366"/>
      <c r="AU6" s="352"/>
      <c r="AV6" s="485" t="s">
        <v>1</v>
      </c>
      <c r="AW6" s="485" t="s">
        <v>2</v>
      </c>
      <c r="AX6" s="485" t="s">
        <v>3</v>
      </c>
      <c r="AY6" s="485" t="s">
        <v>4</v>
      </c>
      <c r="AZ6" s="367"/>
      <c r="BA6" s="352"/>
      <c r="BB6" s="485" t="s">
        <v>1</v>
      </c>
      <c r="BC6" s="485" t="s">
        <v>2</v>
      </c>
      <c r="BD6" s="485" t="s">
        <v>3</v>
      </c>
      <c r="BE6" s="485" t="s">
        <v>4</v>
      </c>
      <c r="BF6" s="355"/>
      <c r="BG6" s="352"/>
      <c r="BH6" s="485" t="s">
        <v>1</v>
      </c>
      <c r="BI6" s="485" t="s">
        <v>2</v>
      </c>
      <c r="BJ6" s="485" t="s">
        <v>3</v>
      </c>
      <c r="BK6" s="485" t="s">
        <v>4</v>
      </c>
      <c r="BL6" s="311"/>
      <c r="BM6" s="352"/>
      <c r="BN6" s="485" t="s">
        <v>1</v>
      </c>
      <c r="BO6" s="485" t="s">
        <v>2</v>
      </c>
      <c r="BP6" s="485" t="s">
        <v>3</v>
      </c>
      <c r="BQ6" s="485" t="s">
        <v>4</v>
      </c>
      <c r="BR6" s="356"/>
    </row>
    <row r="7" spans="1:70" s="111" customFormat="1" ht="34.9" customHeight="1" x14ac:dyDescent="0.2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3"/>
      <c r="L7" s="562"/>
      <c r="M7" s="562"/>
      <c r="N7" s="562"/>
      <c r="O7" s="562"/>
      <c r="P7" s="562"/>
      <c r="Q7" s="562"/>
      <c r="R7" s="562"/>
      <c r="S7" s="562"/>
      <c r="T7" s="562"/>
      <c r="U7" s="562"/>
      <c r="V7" s="562"/>
      <c r="W7" s="562"/>
      <c r="X7" s="562"/>
      <c r="Y7" s="562"/>
      <c r="Z7" s="562"/>
      <c r="AA7" s="563"/>
      <c r="AB7" s="563"/>
      <c r="AC7" s="563"/>
      <c r="AD7" s="563"/>
      <c r="AE7" s="563"/>
      <c r="AF7" s="563"/>
      <c r="AG7" s="565"/>
      <c r="AH7" s="565"/>
      <c r="AI7" s="565"/>
      <c r="AJ7" s="365"/>
      <c r="AK7" s="365"/>
      <c r="AL7" s="365"/>
      <c r="AM7" s="346"/>
      <c r="AN7" s="346"/>
      <c r="AO7" s="346"/>
      <c r="AP7" s="346"/>
      <c r="AQ7" s="346"/>
      <c r="AR7" s="346"/>
      <c r="AS7" s="346"/>
      <c r="AT7" s="366"/>
      <c r="AU7" s="343"/>
      <c r="AV7" s="486"/>
      <c r="AW7" s="486"/>
      <c r="AX7" s="486"/>
      <c r="AY7" s="486"/>
      <c r="AZ7" s="357"/>
      <c r="BA7" s="357"/>
      <c r="BB7" s="486"/>
      <c r="BC7" s="486"/>
      <c r="BD7" s="486"/>
      <c r="BE7" s="486"/>
      <c r="BF7" s="357"/>
      <c r="BG7" s="357"/>
      <c r="BH7" s="486"/>
      <c r="BI7" s="486"/>
      <c r="BJ7" s="486"/>
      <c r="BK7" s="486"/>
      <c r="BL7" s="328"/>
      <c r="BM7" s="328"/>
      <c r="BN7" s="486"/>
      <c r="BO7" s="486"/>
      <c r="BP7" s="486"/>
      <c r="BQ7" s="486"/>
      <c r="BR7" s="356"/>
    </row>
    <row r="8" spans="1:70" s="111" customFormat="1" ht="34.9" customHeight="1" thickBot="1" x14ac:dyDescent="0.25">
      <c r="A8" s="345"/>
      <c r="B8" s="347" t="s">
        <v>5</v>
      </c>
      <c r="C8" s="347"/>
      <c r="D8" s="347"/>
      <c r="E8" s="347"/>
      <c r="F8" s="347"/>
      <c r="G8" s="347"/>
      <c r="H8" s="347"/>
      <c r="I8" s="347"/>
      <c r="J8" s="347"/>
      <c r="K8" s="343"/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562"/>
      <c r="AA8" s="564"/>
      <c r="AB8" s="564"/>
      <c r="AC8" s="564"/>
      <c r="AD8" s="564"/>
      <c r="AE8" s="564"/>
      <c r="AF8" s="564"/>
      <c r="AG8" s="565"/>
      <c r="AH8" s="565"/>
      <c r="AI8" s="565"/>
      <c r="AJ8" s="518" t="s">
        <v>6</v>
      </c>
      <c r="AK8" s="519"/>
      <c r="AL8" s="519"/>
      <c r="AM8" s="509" t="s">
        <v>4</v>
      </c>
      <c r="AN8" s="510"/>
      <c r="AO8" s="511"/>
      <c r="AP8" s="566" t="s">
        <v>22</v>
      </c>
      <c r="AQ8" s="566"/>
      <c r="AR8" s="566"/>
      <c r="AS8" s="112" t="s">
        <v>8</v>
      </c>
      <c r="AT8" s="343"/>
      <c r="AU8" s="161" t="str">
        <f>$L$19</f>
        <v>aa</v>
      </c>
      <c r="AV8" s="423"/>
      <c r="AW8" s="423"/>
      <c r="AX8" s="423"/>
      <c r="AY8" s="5">
        <f>IF(AV8&gt;AV9,1,0)+IF(AW8&gt;AW9,1,0)+IF(AX8&gt;AX9,1,0)</f>
        <v>0</v>
      </c>
      <c r="AZ8" s="362"/>
      <c r="BA8" s="163" t="str">
        <f>$L$23</f>
        <v>cc</v>
      </c>
      <c r="BB8" s="423"/>
      <c r="BC8" s="423"/>
      <c r="BD8" s="423"/>
      <c r="BE8" s="5">
        <f>IF(BB8&gt;BB9,1,0)+IF(BC8&gt;BC9,1,0)+IF(BD8&gt;BD9,1,0)</f>
        <v>0</v>
      </c>
      <c r="BF8" s="359"/>
      <c r="BG8" s="163" t="str">
        <f>$L$23</f>
        <v>cc</v>
      </c>
      <c r="BH8" s="423"/>
      <c r="BI8" s="423"/>
      <c r="BJ8" s="423"/>
      <c r="BK8" s="5">
        <f>IF(BH8&gt;BH9,1,0)+IF(BI8&gt;BI9,1,0)+IF(BJ8&gt;BJ9,1,0)</f>
        <v>0</v>
      </c>
      <c r="BL8" s="315"/>
      <c r="BM8" s="163" t="str">
        <f>$L$23</f>
        <v>cc</v>
      </c>
      <c r="BN8" s="416"/>
      <c r="BO8" s="416"/>
      <c r="BP8" s="416"/>
      <c r="BQ8" s="5">
        <f>IF(BN8&gt;BN9,1,0)+IF(BO8&gt;BO9,1,0)+IF(BP8&gt;BP9,1,0)</f>
        <v>0</v>
      </c>
      <c r="BR8" s="356"/>
    </row>
    <row r="9" spans="1:70" s="111" customFormat="1" ht="34.9" customHeight="1" thickTop="1" thickBot="1" x14ac:dyDescent="0.25">
      <c r="A9" s="345"/>
      <c r="B9" s="472">
        <f t="shared" ref="B9:B16" si="0">IF(K9="","-",RANK(G9,$G$9:$G$16,0)+RANK(F9,$F$9:$F$16,0)%+RANK(E9,$E$9:$E$16,0)%%+ROW()%%%)</f>
        <v>1.0101089999999999</v>
      </c>
      <c r="C9" s="473">
        <f t="shared" ref="C9:C16" si="1">IF(B9="","",RANK(B9,$B$9:$B$16,1))</f>
        <v>1</v>
      </c>
      <c r="D9" s="474" t="str">
        <f>$L$19</f>
        <v>aa</v>
      </c>
      <c r="E9" s="475">
        <f t="shared" ref="E9:E16" si="2">SUM(AJ9-AL9)</f>
        <v>0</v>
      </c>
      <c r="F9" s="476">
        <f t="shared" ref="F9:F16" si="3">SUM(AM9-AO9)</f>
        <v>0</v>
      </c>
      <c r="G9" s="477">
        <f t="shared" ref="G9:G16" si="4">SUM(AP9-AR9)</f>
        <v>0</v>
      </c>
      <c r="H9" s="478">
        <f>SMALL($B$9:$B$16,1)</f>
        <v>1.0101089999999999</v>
      </c>
      <c r="I9" s="473">
        <f t="shared" ref="I9:I16" si="5">IF(H9="","",RANK(H9,$H$9:$H$16,1))</f>
        <v>1</v>
      </c>
      <c r="J9" s="479" t="str">
        <f t="shared" ref="J9:J16" si="6">INDEX($D$9:$D$16,MATCH(H9,$B$9:$B$16,0),1)</f>
        <v>aa</v>
      </c>
      <c r="K9" s="113" t="str">
        <f>$L$19</f>
        <v>aa</v>
      </c>
      <c r="L9" s="117"/>
      <c r="M9" s="118"/>
      <c r="N9" s="119"/>
      <c r="O9" s="126" t="str">
        <f>IF($BK$11+$BK$12&gt;0,$BK$11,"")</f>
        <v/>
      </c>
      <c r="P9" s="127" t="s">
        <v>9</v>
      </c>
      <c r="Q9" s="128" t="str">
        <f>IF($BK$11+$BK$12&gt;0,$BK$12,"")</f>
        <v/>
      </c>
      <c r="R9" s="126" t="str">
        <f>IF($BQ$17+$BQ$18&gt;0,$BQ$17,"")</f>
        <v/>
      </c>
      <c r="S9" s="127" t="s">
        <v>9</v>
      </c>
      <c r="T9" s="128" t="str">
        <f>IF($BQ$17+$BQ$18&gt;0,$BQ$18,"")</f>
        <v/>
      </c>
      <c r="U9" s="126" t="str">
        <f>IF($BE$20+$BE$21&gt;0,$BE$20,"")</f>
        <v/>
      </c>
      <c r="V9" s="135" t="s">
        <v>9</v>
      </c>
      <c r="W9" s="128" t="str">
        <f>IF($BE$20+$BE$21&gt;0,$BE$21,"")</f>
        <v/>
      </c>
      <c r="X9" s="126" t="str">
        <f>IF($BK$23+$BK$24&gt;0,$BK$23,"")</f>
        <v/>
      </c>
      <c r="Y9" s="135" t="s">
        <v>9</v>
      </c>
      <c r="Z9" s="128" t="str">
        <f>IF($BK$23+$BK$24&gt;0,$BK$24,"")</f>
        <v/>
      </c>
      <c r="AA9" s="126" t="str">
        <f>IF($AY$23+$AY$24&gt;0,$AY$23,"")</f>
        <v/>
      </c>
      <c r="AB9" s="135" t="s">
        <v>9</v>
      </c>
      <c r="AC9" s="128" t="str">
        <f>IF($AY$23+$AY$24&gt;0,$AY$24,"")</f>
        <v/>
      </c>
      <c r="AD9" s="126" t="str">
        <f>IF($BQ$11+$BQ$12&gt;0,$BQ$11,"")</f>
        <v/>
      </c>
      <c r="AE9" s="135" t="s">
        <v>9</v>
      </c>
      <c r="AF9" s="128" t="str">
        <f>IF($BQ$11+$BQ$12&gt;0,$BQ$12,"")</f>
        <v/>
      </c>
      <c r="AG9" s="126" t="str">
        <f>IF($AY$8+$AY$9&gt;0,$AY$8,"")</f>
        <v/>
      </c>
      <c r="AH9" s="127" t="s">
        <v>9</v>
      </c>
      <c r="AI9" s="140" t="str">
        <f>IF($AY$8+$AY$9&gt;0,$AY$9,"")</f>
        <v/>
      </c>
      <c r="AJ9" s="165">
        <f>SUM(AV8,AW8,AX8,AV23,AW23,AX23,BB20,BC20,BD20,BH11,BI11,BJ11,BH23,BI23,BJ23,BN11,BO11,BP11,BN17,BO17,BP17)</f>
        <v>0</v>
      </c>
      <c r="AK9" s="166" t="s">
        <v>9</v>
      </c>
      <c r="AL9" s="197">
        <f>SUM(AV9,AW9,AX9,AV24,AW24,AX24,BB21,BC21,BD21,BH12,BI12,BJ12,BH24,BI24,BJ24,BN12,BO12,BP12,BN18,BO18,BP18)</f>
        <v>0</v>
      </c>
      <c r="AM9" s="187">
        <f>SUM($O$9,$R$9,$U$9,$X$9,$AA$9,$AD$9,$AG$9)</f>
        <v>0</v>
      </c>
      <c r="AN9" s="169" t="s">
        <v>9</v>
      </c>
      <c r="AO9" s="170">
        <f>SUM($Q$9,$T$9,$W$9,$Z$9,$AC$9,$AF$9,$AI$9)</f>
        <v>0</v>
      </c>
      <c r="AP9" s="175">
        <f>IF($O$9&gt;$Q$9,1,0)+IF($R$9&gt;$T$9,1,0)+IF($U$9&gt;$W$9,1,0)+IF($X$9&gt;$Z$9,1,0)+IF($AA$9&gt;$AC$9,1,0)+IF($AD$9&gt;$AF$9,1,0)+IF($AG$9&gt;$AI$9,1,0)</f>
        <v>0</v>
      </c>
      <c r="AQ9" s="176" t="s">
        <v>9</v>
      </c>
      <c r="AR9" s="177">
        <f>IF($Q$9&gt;$O$9,1,0)+IF($T$9&gt;$R$9,1,0)+IF($W$9&gt;$U$9,1,0)+IF($Z$9&gt;$X$9,1,0)+IF($AC$9&gt;$AA$9,1,0)+IF($AF$9&gt;$AD$9,1,0)+IF($AI$9&gt;$AG$9,1,0)</f>
        <v>0</v>
      </c>
      <c r="AS9" s="114">
        <f t="shared" ref="AS9:AS16" si="7">IF(B9="","",RANK(B9,$B$9:$B$16,1))</f>
        <v>1</v>
      </c>
      <c r="AT9" s="366"/>
      <c r="AU9" s="162" t="str">
        <f>$L$33</f>
        <v>hh</v>
      </c>
      <c r="AV9" s="424"/>
      <c r="AW9" s="424"/>
      <c r="AX9" s="424"/>
      <c r="AY9" s="164">
        <f>IF(AV9&gt;AV8,1,0)+IF(AW9&gt;AW8,1,0)+IF(AX9&gt;AX8,1,0)</f>
        <v>0</v>
      </c>
      <c r="AZ9" s="362"/>
      <c r="BA9" s="162" t="str">
        <f>$L$25</f>
        <v>dd</v>
      </c>
      <c r="BB9" s="424"/>
      <c r="BC9" s="424"/>
      <c r="BD9" s="424"/>
      <c r="BE9" s="164">
        <f>IF(BB9&gt;BB8,1,0)+IF(BC9&gt;BC8,1,0)+IF(BD9&gt;BD8,1,0)</f>
        <v>0</v>
      </c>
      <c r="BF9" s="359"/>
      <c r="BG9" s="162" t="str">
        <f>$L$33</f>
        <v>hh</v>
      </c>
      <c r="BH9" s="424"/>
      <c r="BI9" s="424"/>
      <c r="BJ9" s="424"/>
      <c r="BK9" s="164">
        <f>IF(BH9&gt;BH8,1,0)+IF(BI9&gt;BI8,1,0)+IF(BJ9&gt;BJ8,1,0)</f>
        <v>0</v>
      </c>
      <c r="BL9" s="315"/>
      <c r="BM9" s="162" t="str">
        <f>$L$27</f>
        <v>ee</v>
      </c>
      <c r="BN9" s="417"/>
      <c r="BO9" s="417"/>
      <c r="BP9" s="417"/>
      <c r="BQ9" s="7">
        <f>IF(BN9&gt;BN10,1,0)+IF(BO9&gt;BO10,1,0)+IF(BP9&gt;BP10,1,0)</f>
        <v>0</v>
      </c>
      <c r="BR9" s="356"/>
    </row>
    <row r="10" spans="1:70" s="111" customFormat="1" ht="34.9" customHeight="1" x14ac:dyDescent="0.25">
      <c r="A10" s="345"/>
      <c r="B10" s="472">
        <f t="shared" si="0"/>
        <v>1.0101100000000001</v>
      </c>
      <c r="C10" s="473">
        <f t="shared" si="1"/>
        <v>2</v>
      </c>
      <c r="D10" s="474" t="str">
        <f>$L$21</f>
        <v>bb</v>
      </c>
      <c r="E10" s="475">
        <f t="shared" si="2"/>
        <v>0</v>
      </c>
      <c r="F10" s="476">
        <f t="shared" si="3"/>
        <v>0</v>
      </c>
      <c r="G10" s="477">
        <f t="shared" si="4"/>
        <v>0</v>
      </c>
      <c r="H10" s="478">
        <f>SMALL($B$9:$B$16,2)</f>
        <v>1.0101100000000001</v>
      </c>
      <c r="I10" s="473">
        <f t="shared" si="5"/>
        <v>2</v>
      </c>
      <c r="J10" s="479" t="str">
        <f t="shared" si="6"/>
        <v>bb</v>
      </c>
      <c r="K10" s="113" t="str">
        <f>$L$21</f>
        <v>bb</v>
      </c>
      <c r="L10" s="120" t="str">
        <f>IF($BK$11+$BK$12&gt;0,$BK$12,"")</f>
        <v/>
      </c>
      <c r="M10" s="121" t="s">
        <v>9</v>
      </c>
      <c r="N10" s="122" t="str">
        <f>IF($BK$11+$BK$12&gt;0,$BK$11,"")</f>
        <v/>
      </c>
      <c r="O10" s="129"/>
      <c r="P10" s="130"/>
      <c r="Q10" s="131"/>
      <c r="R10" s="132" t="str">
        <f>IF($BE$14+$BE$15&gt;0,$BE$14,"")</f>
        <v/>
      </c>
      <c r="S10" s="121" t="s">
        <v>9</v>
      </c>
      <c r="T10" s="122" t="str">
        <f>IF($BE$14+$BE$15&gt;0,$BE$15,"")</f>
        <v/>
      </c>
      <c r="U10" s="132" t="str">
        <f>IF($BK$26+$BK$27&gt;0,$BK$26,"")</f>
        <v/>
      </c>
      <c r="V10" s="134" t="s">
        <v>9</v>
      </c>
      <c r="W10" s="122" t="str">
        <f>IF($BK$26+$BK$27&gt;0,$BK$27,"")</f>
        <v/>
      </c>
      <c r="X10" s="132" t="str">
        <f>IF($AY$26+$AY$27&gt;0,$AY$26,"")</f>
        <v/>
      </c>
      <c r="Y10" s="121" t="s">
        <v>9</v>
      </c>
      <c r="Z10" s="122" t="str">
        <f>IF($AY$26+$AY$27&gt;0,$AY$27,"")</f>
        <v/>
      </c>
      <c r="AA10" s="132" t="str">
        <f>IF($BK$17+$BK$18&gt;0,$BK$17,"")</f>
        <v/>
      </c>
      <c r="AB10" s="134" t="s">
        <v>9</v>
      </c>
      <c r="AC10" s="122" t="str">
        <f>IF($BK$17+$BK$18&gt;0,$BK$18,"")</f>
        <v/>
      </c>
      <c r="AD10" s="132" t="str">
        <f>IF($AY$11+$AY$12&gt;0,$AY$11,"")</f>
        <v/>
      </c>
      <c r="AE10" s="134" t="s">
        <v>9</v>
      </c>
      <c r="AF10" s="122" t="str">
        <f>IF($AY$11+$AY$12&gt;0,$AY$12,"")</f>
        <v/>
      </c>
      <c r="AG10" s="132" t="str">
        <f>IF($BQ$26+$BQ$27&gt;0,$BQ$26,"")</f>
        <v/>
      </c>
      <c r="AH10" s="121" t="s">
        <v>9</v>
      </c>
      <c r="AI10" s="141" t="str">
        <f>IF($BQ$26+$BQ$27&gt;0,$BQ$27,"")</f>
        <v/>
      </c>
      <c r="AJ10" s="167">
        <f>SUM(AV11,AW11,AX11,AV26,AW26,AX26,BB14,BC14,BD14,BH12,BI12,BJ12,BH17,BI17,BJ17,BH26,BI26,BJ26,BN26,BO26,BP26)</f>
        <v>0</v>
      </c>
      <c r="AK10" s="158" t="s">
        <v>9</v>
      </c>
      <c r="AL10" s="198">
        <f>SUM(AV12,AW12,AX12,AV27,AW27,AX27,BB15,BC15,BD15,BH11,BI11,BJ11,BH18,BI18,BJ18,BH27,BI27,BJ27,BN27,BO27,BP27)</f>
        <v>0</v>
      </c>
      <c r="AM10" s="188">
        <f>SUM($L$10,$R$10,$U$10,$X$10,$AA$10,$AD$10,$AG$10)</f>
        <v>0</v>
      </c>
      <c r="AN10" s="171" t="s">
        <v>9</v>
      </c>
      <c r="AO10" s="172">
        <f>SUM($N$10,$T$10,$W$10,$Z$10,$AC$10,$AF$10,$AI$10)</f>
        <v>0</v>
      </c>
      <c r="AP10" s="178">
        <f>IF($L$10&gt;$N$10,1,0)+IF($R$10&gt;$T$10,1,0)+IF($U$10&gt;$W$10,1,0)+IF($X$10&gt;$Z$10,1,0)+IF($AA$10&gt;$AC$10,1,0)+IF($AD$10&gt;$AF$10,1,0)+IF($AG$10&gt;$AI$10,1,0)</f>
        <v>0</v>
      </c>
      <c r="AQ10" s="160" t="s">
        <v>9</v>
      </c>
      <c r="AR10" s="179">
        <f>IF($N$10&gt;$L$10,1,0)+IF($T$10&gt;$R$10,1,0)+IF($W$10&gt;$U$10,1,0)+IF($Z$10&gt;$X$10,1,0)+IF($AC$10&gt;$AA$10,1,0)+IF($AF$10&gt;$AD$10,1,0)+IF($AI$10&gt;$AG$10,1,0)</f>
        <v>0</v>
      </c>
      <c r="AS10" s="115">
        <f t="shared" si="7"/>
        <v>2</v>
      </c>
      <c r="AT10" s="346"/>
      <c r="AU10" s="360"/>
      <c r="AV10" s="425"/>
      <c r="AW10" s="425"/>
      <c r="AX10" s="425"/>
      <c r="AY10" s="360"/>
      <c r="AZ10" s="360"/>
      <c r="BA10" s="360"/>
      <c r="BB10" s="425"/>
      <c r="BC10" s="425"/>
      <c r="BD10" s="425"/>
      <c r="BE10" s="360"/>
      <c r="BF10" s="360"/>
      <c r="BG10" s="360"/>
      <c r="BH10" s="425"/>
      <c r="BI10" s="425"/>
      <c r="BJ10" s="425"/>
      <c r="BK10" s="360"/>
      <c r="BL10" s="360"/>
      <c r="BM10" s="360"/>
      <c r="BN10" s="425"/>
      <c r="BO10" s="425"/>
      <c r="BP10" s="425"/>
      <c r="BQ10" s="360"/>
      <c r="BR10" s="356"/>
    </row>
    <row r="11" spans="1:70" s="111" customFormat="1" ht="34.9" customHeight="1" x14ac:dyDescent="0.2">
      <c r="A11" s="345"/>
      <c r="B11" s="472">
        <f t="shared" si="0"/>
        <v>1.010111</v>
      </c>
      <c r="C11" s="473">
        <f t="shared" si="1"/>
        <v>3</v>
      </c>
      <c r="D11" s="474" t="str">
        <f>$L$23</f>
        <v>cc</v>
      </c>
      <c r="E11" s="475">
        <f t="shared" si="2"/>
        <v>0</v>
      </c>
      <c r="F11" s="476">
        <f t="shared" si="3"/>
        <v>0</v>
      </c>
      <c r="G11" s="477">
        <f t="shared" si="4"/>
        <v>0</v>
      </c>
      <c r="H11" s="478">
        <f>SMALL($B$9:$B$16,3)</f>
        <v>1.010111</v>
      </c>
      <c r="I11" s="473">
        <f t="shared" si="5"/>
        <v>3</v>
      </c>
      <c r="J11" s="479" t="str">
        <f t="shared" si="6"/>
        <v>cc</v>
      </c>
      <c r="K11" s="113" t="str">
        <f>$L$23</f>
        <v>cc</v>
      </c>
      <c r="L11" s="120" t="str">
        <f>IF($BQ$17+$BQ$18&gt;0,$BQ$18,"")</f>
        <v/>
      </c>
      <c r="M11" s="121" t="s">
        <v>9</v>
      </c>
      <c r="N11" s="122" t="str">
        <f>IF($BQ$17+$BQ$18&gt;0,$BQ$17,"")</f>
        <v/>
      </c>
      <c r="O11" s="132" t="str">
        <f>IF($BE$14+$BE$15&gt;0,$BE$15,"")</f>
        <v/>
      </c>
      <c r="P11" s="121" t="s">
        <v>9</v>
      </c>
      <c r="Q11" s="122" t="str">
        <f>IF($BE$14+$BE$15&gt;0,$BE$14,"")</f>
        <v/>
      </c>
      <c r="R11" s="129"/>
      <c r="S11" s="130"/>
      <c r="T11" s="131"/>
      <c r="U11" s="132" t="str">
        <f>IF($BE$8+$BE$9&gt;0,$BE$8,"")</f>
        <v/>
      </c>
      <c r="V11" s="195" t="s">
        <v>9</v>
      </c>
      <c r="W11" s="122" t="str">
        <f>IF($BE$8+$BE$9&gt;0,$BE$9,"")</f>
        <v/>
      </c>
      <c r="X11" s="132" t="str">
        <f>IF($BQ$8+$BQ$9&gt;0,$BQ$8,"")</f>
        <v/>
      </c>
      <c r="Y11" s="121" t="s">
        <v>9</v>
      </c>
      <c r="Z11" s="122" t="str">
        <f>IF($BQ$8+$BQ$9&gt;0,$BQ$9,"")</f>
        <v/>
      </c>
      <c r="AA11" s="132" t="str">
        <f>IF($AY$14+$AY$15&gt;0,$AY$14,"")</f>
        <v/>
      </c>
      <c r="AB11" s="134" t="s">
        <v>9</v>
      </c>
      <c r="AC11" s="122" t="str">
        <f>IF($AY$14+$AY$15&gt;0,$AY$15,"")</f>
        <v/>
      </c>
      <c r="AD11" s="132" t="str">
        <f>IF($BK$14+$BK$15&gt;0,$BK$14,"")</f>
        <v/>
      </c>
      <c r="AE11" s="134" t="s">
        <v>9</v>
      </c>
      <c r="AF11" s="122" t="str">
        <f>IF($BK$14+$BK$15&gt;0,$BK$15,"")</f>
        <v/>
      </c>
      <c r="AG11" s="132" t="str">
        <f>IF($BK$8+$BK$9&gt;0,$BK$8,"")</f>
        <v/>
      </c>
      <c r="AH11" s="121" t="s">
        <v>9</v>
      </c>
      <c r="AI11" s="141" t="str">
        <f>IF($BK$8+$BK$9&gt;0,$BK$9,"")</f>
        <v/>
      </c>
      <c r="AJ11" s="167">
        <f>SUM(AV14,AW14,AX14,BB8,BC8,BD8,BB15,BC15,BD15,BH8,BI8,BJ8,BH14,BI14,BJ14,BN8,BO8,BP8,BN18,BO18,BP18)</f>
        <v>0</v>
      </c>
      <c r="AK11" s="158" t="s">
        <v>9</v>
      </c>
      <c r="AL11" s="198">
        <f>SUM(AV15,AW15,AX15,BB9,BC9,BD9,BB14,BC14,BD14,BH9,BI9,BJ9,BH15,BI15,BJ15,BN9,BO9,BP9,BN17,BO17,BP17)</f>
        <v>0</v>
      </c>
      <c r="AM11" s="188">
        <f>SUM($L$11,$O$11,$U$11,$X$11,$AA$11,$AD$11,$AG$11)</f>
        <v>0</v>
      </c>
      <c r="AN11" s="171" t="s">
        <v>9</v>
      </c>
      <c r="AO11" s="172">
        <f>SUM($N$11,$Q$11,$W$11,$Z$11,$AC$11,$AF$11,$AI$11)</f>
        <v>0</v>
      </c>
      <c r="AP11" s="178">
        <f>IF($L$11&gt;$N$11,1,0)+IF($O$11&gt;$Q$11,1,0)+IF($U$11&gt;$W$11,1,0)+IF($X$11&gt;$Z$11,1,0)+IF($AA$11&gt;$AC$11,1,0)+IF($AD$11&gt;$AF$11,1,0)+IF($AG$11&gt;$AI$11,1,0)</f>
        <v>0</v>
      </c>
      <c r="AQ11" s="160" t="s">
        <v>9</v>
      </c>
      <c r="AR11" s="179">
        <f>IF($N$11&gt;$L$11,1,0)+IF($Q$11&gt;$O$11,1,0)+IF($W$11&gt;$U$11,1,0)+IF($Z$11&gt;$X$11,1,0)+IF($AC$11&gt;$AA$11,1,0)+IF($AF$11&gt;$AD$11,1,0)+IF($AI$11&gt;$AG$11,1,0)</f>
        <v>0</v>
      </c>
      <c r="AS11" s="115">
        <f t="shared" si="7"/>
        <v>3</v>
      </c>
      <c r="AT11" s="366"/>
      <c r="AU11" s="163" t="str">
        <f>$L$21</f>
        <v>bb</v>
      </c>
      <c r="AV11" s="426"/>
      <c r="AW11" s="426"/>
      <c r="AX11" s="426"/>
      <c r="AY11" s="5">
        <f>IF(AV11&gt;AV12,1,0)+IF(AW11&gt;AW12,1,0)+IF(AX11&gt;AX12,1,0)</f>
        <v>0</v>
      </c>
      <c r="AZ11" s="362"/>
      <c r="BA11" s="163" t="str">
        <f>$L$27</f>
        <v>ee</v>
      </c>
      <c r="BB11" s="423"/>
      <c r="BC11" s="423"/>
      <c r="BD11" s="423"/>
      <c r="BE11" s="5">
        <f>IF(BB11&gt;BB12,1,0)+IF(BC11&gt;BC12,1,0)+IF(BD11&gt;BD12,1,0)</f>
        <v>0</v>
      </c>
      <c r="BF11" s="359"/>
      <c r="BG11" s="161" t="str">
        <f>$L$19</f>
        <v>aa</v>
      </c>
      <c r="BH11" s="423"/>
      <c r="BI11" s="423"/>
      <c r="BJ11" s="423"/>
      <c r="BK11" s="5">
        <f>IF(BH11&gt;BH12,1,0)+IF(BI11&gt;BI12,1,0)+IF(BJ11&gt;BJ12,1,0)</f>
        <v>0</v>
      </c>
      <c r="BL11" s="315"/>
      <c r="BM11" s="161" t="str">
        <f>$L$19</f>
        <v>aa</v>
      </c>
      <c r="BN11" s="423"/>
      <c r="BO11" s="423"/>
      <c r="BP11" s="423"/>
      <c r="BQ11" s="5">
        <f>IF(BN11&gt;BN12,1,0)+IF(BO11&gt;BO12,1,0)+IF(BP11&gt;BP12,1,0)</f>
        <v>0</v>
      </c>
      <c r="BR11" s="356"/>
    </row>
    <row r="12" spans="1:70" s="111" customFormat="1" ht="34.9" customHeight="1" thickBot="1" x14ac:dyDescent="0.25">
      <c r="A12" s="345"/>
      <c r="B12" s="472">
        <f t="shared" si="0"/>
        <v>1.0101119999999999</v>
      </c>
      <c r="C12" s="473">
        <f t="shared" si="1"/>
        <v>4</v>
      </c>
      <c r="D12" s="474" t="str">
        <f>$L$25</f>
        <v>dd</v>
      </c>
      <c r="E12" s="475">
        <f t="shared" si="2"/>
        <v>0</v>
      </c>
      <c r="F12" s="476">
        <f t="shared" si="3"/>
        <v>0</v>
      </c>
      <c r="G12" s="477">
        <f t="shared" si="4"/>
        <v>0</v>
      </c>
      <c r="H12" s="478">
        <f>SMALL($B$9:$B$16,4)</f>
        <v>1.0101119999999999</v>
      </c>
      <c r="I12" s="473">
        <f t="shared" si="5"/>
        <v>4</v>
      </c>
      <c r="J12" s="479" t="str">
        <f t="shared" si="6"/>
        <v>dd</v>
      </c>
      <c r="K12" s="113" t="str">
        <f>$L$25</f>
        <v>dd</v>
      </c>
      <c r="L12" s="120" t="str">
        <f>IF($BE$20+$BE$21&gt;0,$BE$21,"")</f>
        <v/>
      </c>
      <c r="M12" s="121" t="s">
        <v>9</v>
      </c>
      <c r="N12" s="122" t="str">
        <f>IF($BE$20+$BE$21&gt;0,$BE$20,"")</f>
        <v/>
      </c>
      <c r="O12" s="132" t="str">
        <f>IF($BK$26+$BK$27&gt;0,$BK$27,"")</f>
        <v/>
      </c>
      <c r="P12" s="121" t="s">
        <v>9</v>
      </c>
      <c r="Q12" s="122" t="str">
        <f>IF($BK$26+$BK$27&gt;0,$BK$26,"")</f>
        <v/>
      </c>
      <c r="R12" s="132" t="str">
        <f>IF($BE$8+$BE$9&gt;0,$BE$9,"")</f>
        <v/>
      </c>
      <c r="S12" s="121" t="s">
        <v>9</v>
      </c>
      <c r="T12" s="122" t="str">
        <f>IF($BE$8+$BE$9&gt;0,$BE$8,"")</f>
        <v/>
      </c>
      <c r="U12" s="191"/>
      <c r="V12" s="190"/>
      <c r="W12" s="193"/>
      <c r="X12" s="132" t="str">
        <f>IF($AY$17+$AY$18&gt;0,$AY$17,"")</f>
        <v/>
      </c>
      <c r="Y12" s="195" t="s">
        <v>9</v>
      </c>
      <c r="Z12" s="122" t="str">
        <f>IF($AY$17+$AY$18&gt;0,$AY$18,"")</f>
        <v/>
      </c>
      <c r="AA12" s="132" t="str">
        <f>IF($BQ$20+$BQ$21&gt;0,$BQ$20,"")</f>
        <v/>
      </c>
      <c r="AB12" s="121" t="s">
        <v>9</v>
      </c>
      <c r="AC12" s="122" t="str">
        <f>IF($BQ$20+$BQ$21&gt;0,$BQ$21,"")</f>
        <v/>
      </c>
      <c r="AD12" s="132" t="str">
        <f>IF($BE$26+$BE$27&gt;0,$BE$26,"")</f>
        <v/>
      </c>
      <c r="AE12" s="121" t="s">
        <v>9</v>
      </c>
      <c r="AF12" s="122" t="str">
        <f>IF($BE$26+$BE$27&gt;0,$BE$27,"")</f>
        <v/>
      </c>
      <c r="AG12" s="132" t="str">
        <f>IF($BK$20+$BK$21&gt;0,$BK$20,"")</f>
        <v/>
      </c>
      <c r="AH12" s="121" t="s">
        <v>9</v>
      </c>
      <c r="AI12" s="141" t="str">
        <f>IF($BK$20+$BK$21&gt;0,$BK$21,"")</f>
        <v/>
      </c>
      <c r="AJ12" s="167">
        <f>SUM(AV17,AW17,AX17,BB9,BC9,BD9,BB21,BC21,BD21,BB26,BC26,BD26,BH20,BI20,BJ20,BH27,BI27,BJ27,BN20,BO20,BP20)</f>
        <v>0</v>
      </c>
      <c r="AK12" s="158" t="s">
        <v>9</v>
      </c>
      <c r="AL12" s="198">
        <f>SUM(AV18,AW18,AX18,BB8,BC8,BD8,BB20,BC20,BD20,BB27,BC27,BD27,BH21,BI21,BJ21,BH26,BI26,BJ26,BN21,BO21,BP21)</f>
        <v>0</v>
      </c>
      <c r="AM12" s="188">
        <f>SUM($L$12,$O$12,$R$12,$X$12,$AA$12,$AD$12,$AG$12)</f>
        <v>0</v>
      </c>
      <c r="AN12" s="171" t="s">
        <v>9</v>
      </c>
      <c r="AO12" s="172">
        <f>SUM($N$12,$Q$12,$T$12,$Z$12,$AC$12,$AF$12,$AI$12)</f>
        <v>0</v>
      </c>
      <c r="AP12" s="178">
        <f>IF($L$12&gt;$N$12,1,0)+IF($O$12&gt;$Q$12,1,0)+IF($R$12&gt;$T$12,1,0)+IF($X$12&gt;$Z$12,1,0)+IF($AA$12&gt;$AC$12,1,0)+IF($AD$12&gt;$AF$12,1,0)+IF($AG$12&gt;$AI$12,1,0)</f>
        <v>0</v>
      </c>
      <c r="AQ12" s="160" t="s">
        <v>9</v>
      </c>
      <c r="AR12" s="179">
        <f>IF($N$12&gt;$L$12,1,0)+IF($Q$12&gt;$O$12,1,0)+IF($T$12&gt;$R$12,1,0)+IF($Z$12&gt;$X$12,1,0)+IF($AC$12&gt;$AA$12,1,0)+IF($AF$12&gt;$AD$12,1,0)+IF($AI$12&gt;$AG$12,1,0)</f>
        <v>0</v>
      </c>
      <c r="AS12" s="115">
        <f t="shared" si="7"/>
        <v>4</v>
      </c>
      <c r="AT12" s="366"/>
      <c r="AU12" s="162" t="str">
        <f>$L$31</f>
        <v>gg</v>
      </c>
      <c r="AV12" s="424"/>
      <c r="AW12" s="424"/>
      <c r="AX12" s="424"/>
      <c r="AY12" s="7">
        <f>IF(AV12&gt;AV11,1,0)+IF(AW12&gt;AW11,1,0)+IF(AX12&gt;AX11,1,0)</f>
        <v>0</v>
      </c>
      <c r="AZ12" s="362"/>
      <c r="BA12" s="162" t="str">
        <f>$L$33</f>
        <v>hh</v>
      </c>
      <c r="BB12" s="424"/>
      <c r="BC12" s="424"/>
      <c r="BD12" s="424"/>
      <c r="BE12" s="7">
        <f>IF(BB12&gt;BB11,1,0)+IF(BC12&gt;BC11,1,0)+IF(BD12&gt;BD11,1,0)</f>
        <v>0</v>
      </c>
      <c r="BF12" s="359"/>
      <c r="BG12" s="162" t="str">
        <f>$L$21</f>
        <v>bb</v>
      </c>
      <c r="BH12" s="424"/>
      <c r="BI12" s="424"/>
      <c r="BJ12" s="424"/>
      <c r="BK12" s="7">
        <f>IF(BH12&gt;BH11,1,0)+IF(BI12&gt;BI11,1,0)+IF(BJ12&gt;BJ11,1,0)</f>
        <v>0</v>
      </c>
      <c r="BL12" s="315"/>
      <c r="BM12" s="162" t="str">
        <f>$L$31</f>
        <v>gg</v>
      </c>
      <c r="BN12" s="424"/>
      <c r="BO12" s="424"/>
      <c r="BP12" s="424"/>
      <c r="BQ12" s="7">
        <f>IF(BN12&gt;BN11,1,0)+IF(BO12&gt;BO11,1,0)+IF(BP12&gt;BP11,1,0)</f>
        <v>0</v>
      </c>
      <c r="BR12" s="356"/>
    </row>
    <row r="13" spans="1:70" s="111" customFormat="1" ht="34.9" customHeight="1" x14ac:dyDescent="0.2">
      <c r="A13" s="345"/>
      <c r="B13" s="472">
        <f t="shared" si="0"/>
        <v>1.010113</v>
      </c>
      <c r="C13" s="473">
        <f t="shared" si="1"/>
        <v>5</v>
      </c>
      <c r="D13" s="474" t="str">
        <f>$L$27</f>
        <v>ee</v>
      </c>
      <c r="E13" s="475">
        <f t="shared" si="2"/>
        <v>0</v>
      </c>
      <c r="F13" s="476">
        <f t="shared" si="3"/>
        <v>0</v>
      </c>
      <c r="G13" s="477">
        <f t="shared" si="4"/>
        <v>0</v>
      </c>
      <c r="H13" s="478">
        <f>SMALL($B$9:$B$16,5)</f>
        <v>1.010113</v>
      </c>
      <c r="I13" s="473">
        <f t="shared" si="5"/>
        <v>5</v>
      </c>
      <c r="J13" s="479" t="str">
        <f t="shared" si="6"/>
        <v>ee</v>
      </c>
      <c r="K13" s="113" t="str">
        <f>$L$27</f>
        <v>ee</v>
      </c>
      <c r="L13" s="120" t="str">
        <f>IF($BK$23+$BK$24&gt;0,$BK$24,"")</f>
        <v/>
      </c>
      <c r="M13" s="121" t="s">
        <v>9</v>
      </c>
      <c r="N13" s="122" t="str">
        <f>IF($BK$23+$BK$24&gt;0,$BK$23,"")</f>
        <v/>
      </c>
      <c r="O13" s="132" t="str">
        <f>IF($AY$26+$AY$27&gt;0,$AY$27,"")</f>
        <v/>
      </c>
      <c r="P13" s="121" t="s">
        <v>9</v>
      </c>
      <c r="Q13" s="122" t="str">
        <f>IF($AY$26+$AY$27&gt;0,$AY$26,"")</f>
        <v/>
      </c>
      <c r="R13" s="132" t="str">
        <f>IF($BQ$8+$BQ$9&gt;0,$BQ$9,"")</f>
        <v/>
      </c>
      <c r="S13" s="121" t="s">
        <v>9</v>
      </c>
      <c r="T13" s="122" t="str">
        <f>IF($BQ$8+$BQ$9&gt;0,$BQ$8,"")</f>
        <v/>
      </c>
      <c r="U13" s="132" t="str">
        <f>IF($AY$17+$AY$18&gt;0,$AY$18,"")</f>
        <v/>
      </c>
      <c r="V13" s="134" t="s">
        <v>9</v>
      </c>
      <c r="W13" s="122" t="str">
        <f>IF($AY$17+$AY$18&gt;0,$AY$17,"")</f>
        <v/>
      </c>
      <c r="X13" s="191"/>
      <c r="Y13" s="192"/>
      <c r="Z13" s="193"/>
      <c r="AA13" s="132" t="str">
        <f>IF($BE$23+$BE$24&gt;0,$BE$23,"")</f>
        <v/>
      </c>
      <c r="AB13" s="196" t="s">
        <v>9</v>
      </c>
      <c r="AC13" s="122" t="str">
        <f>IF($BE$23+$BE$24&gt;0,$BE$24,"")</f>
        <v/>
      </c>
      <c r="AD13" s="132" t="str">
        <f>IF($BQ$23+$BQ$24&gt;0,$BQ$23,"")</f>
        <v/>
      </c>
      <c r="AE13" s="121" t="s">
        <v>9</v>
      </c>
      <c r="AF13" s="122" t="str">
        <f>IF($BQ$23+$BQ$24&gt;0,$BQ$24,"")</f>
        <v/>
      </c>
      <c r="AG13" s="132" t="str">
        <f>IF($BE$11+$BE$12&gt;0,$BE$11,"")</f>
        <v/>
      </c>
      <c r="AH13" s="121" t="s">
        <v>9</v>
      </c>
      <c r="AI13" s="141" t="str">
        <f>IF($BE$11+$BE$12&gt;0,$BE$12,"")</f>
        <v/>
      </c>
      <c r="AJ13" s="200">
        <f>SUM(AV18,AW18,AX18,AV27,AW27,AX27,BB11,BC11,BD11,BB23,BC23,BD23,BH24,BI24,BJ24,BN9,BO9,BP9,BN23,BO23,BP23)</f>
        <v>0</v>
      </c>
      <c r="AK13" s="158" t="s">
        <v>9</v>
      </c>
      <c r="AL13" s="198">
        <f>SUM(AV17,AW17,AX17,AV26,AW26,AX26,BB12,BC12,BD12,BB24,BC24,BD24,BH23,BI23,BJ23,BN8,BO8,BP8,BN24,BO24,BP24)</f>
        <v>0</v>
      </c>
      <c r="AM13" s="188">
        <f>SUM($L$13,$O$13,$R$13,$U$13,$AA$13,$AD$13,$AG$13)</f>
        <v>0</v>
      </c>
      <c r="AN13" s="171" t="s">
        <v>9</v>
      </c>
      <c r="AO13" s="172">
        <f>SUM($N$13,$Q$13,$T$13,$W$13,$AC$13,$AF$13,$AI$13)</f>
        <v>0</v>
      </c>
      <c r="AP13" s="178">
        <f>IF($L$13&gt;$N$13,1,0)+IF($O$13&gt;$Q$13,1,0)+IF($R$13&gt;$T$13,1,0)+IF($U$13&gt;$W$13,1,0)+IF($AA$13&gt;$AC$13,1,0)+IF($AD$13&gt;$AF$13,1,0)+IF($AG$13&gt;$AI$13,1,0)</f>
        <v>0</v>
      </c>
      <c r="AQ13" s="160" t="s">
        <v>9</v>
      </c>
      <c r="AR13" s="179">
        <f>IF($N$13&gt;$L$13,1,0)+IF($Q$13&gt;$O$13,1,0)+IF($T$13&gt;$R$13,1,0)+IF($W$13&gt;$U$13,1,0)+IF($AC$13&gt;$AA$13,1,0)+IF($AF$13&gt;$AD$13,1,0)+IF($AI$13&gt;$AG$13,1,0)</f>
        <v>0</v>
      </c>
      <c r="AS13" s="115">
        <f t="shared" si="7"/>
        <v>5</v>
      </c>
      <c r="AT13" s="366"/>
      <c r="AU13" s="370"/>
      <c r="AV13" s="427"/>
      <c r="AW13" s="427"/>
      <c r="AX13" s="427"/>
      <c r="AY13" s="361"/>
      <c r="AZ13" s="361"/>
      <c r="BA13" s="361"/>
      <c r="BB13" s="361"/>
      <c r="BC13" s="361"/>
      <c r="BD13" s="361"/>
      <c r="BE13" s="361"/>
      <c r="BF13" s="361"/>
      <c r="BG13" s="361"/>
      <c r="BH13" s="361"/>
      <c r="BI13" s="361"/>
      <c r="BJ13" s="361"/>
      <c r="BK13" s="361"/>
      <c r="BL13" s="361"/>
      <c r="BM13" s="361"/>
      <c r="BN13" s="361"/>
      <c r="BO13" s="361"/>
      <c r="BP13" s="361"/>
      <c r="BQ13" s="361"/>
      <c r="BR13" s="356"/>
    </row>
    <row r="14" spans="1:70" s="111" customFormat="1" ht="34.9" customHeight="1" x14ac:dyDescent="0.2">
      <c r="A14" s="345"/>
      <c r="B14" s="472">
        <f t="shared" si="0"/>
        <v>1.010114</v>
      </c>
      <c r="C14" s="473">
        <f t="shared" si="1"/>
        <v>6</v>
      </c>
      <c r="D14" s="474" t="str">
        <f>$L$29</f>
        <v>ff</v>
      </c>
      <c r="E14" s="475">
        <f t="shared" si="2"/>
        <v>0</v>
      </c>
      <c r="F14" s="476">
        <f t="shared" si="3"/>
        <v>0</v>
      </c>
      <c r="G14" s="477">
        <f t="shared" si="4"/>
        <v>0</v>
      </c>
      <c r="H14" s="478">
        <f>SMALL($B$9:$B$16,6)</f>
        <v>1.010114</v>
      </c>
      <c r="I14" s="473">
        <f t="shared" si="5"/>
        <v>6</v>
      </c>
      <c r="J14" s="479" t="str">
        <f t="shared" si="6"/>
        <v>ff</v>
      </c>
      <c r="K14" s="113" t="str">
        <f>$L$29</f>
        <v>ff</v>
      </c>
      <c r="L14" s="120" t="str">
        <f>IF($AY$23+$AY$24&gt;0,$AY$24,"")</f>
        <v/>
      </c>
      <c r="M14" s="121" t="s">
        <v>9</v>
      </c>
      <c r="N14" s="122" t="str">
        <f>IF($AY$23+$AY$24&gt;0,$AY$23,"")</f>
        <v/>
      </c>
      <c r="O14" s="132" t="str">
        <f>IF($BK$17+$BK$18&gt;0,$BK$18,"")</f>
        <v/>
      </c>
      <c r="P14" s="121" t="s">
        <v>9</v>
      </c>
      <c r="Q14" s="122" t="str">
        <f>IF($BK$17+$BK$18&gt;0,$BK$17,"")</f>
        <v/>
      </c>
      <c r="R14" s="132" t="str">
        <f>IF($AY$14+$AY$15&gt;0,$AY$15,"")</f>
        <v/>
      </c>
      <c r="S14" s="121" t="s">
        <v>9</v>
      </c>
      <c r="T14" s="122" t="str">
        <f>IF($AY$14+$AY$15&gt;0,$AY$14,"")</f>
        <v/>
      </c>
      <c r="U14" s="132" t="str">
        <f>IF($BQ$20+$BQ$21&gt;0,$BQ$21,"")</f>
        <v/>
      </c>
      <c r="V14" s="134" t="s">
        <v>9</v>
      </c>
      <c r="W14" s="122" t="str">
        <f>IF($BQ$20+$BQ$21&gt;0,$BQ$20,"")</f>
        <v/>
      </c>
      <c r="X14" s="132" t="str">
        <f>IF($BE$23+$BE$24&gt;0,$BE$24,"")</f>
        <v/>
      </c>
      <c r="Y14" s="121" t="s">
        <v>9</v>
      </c>
      <c r="Z14" s="122" t="str">
        <f>IF($BE$23+$BE$24&gt;0,$BE$23,"")</f>
        <v/>
      </c>
      <c r="AA14" s="137"/>
      <c r="AB14" s="138"/>
      <c r="AC14" s="139"/>
      <c r="AD14" s="132" t="str">
        <f>IF($BE$17+$BE$18&gt;0,$BE$17,"")</f>
        <v/>
      </c>
      <c r="AE14" s="121" t="s">
        <v>9</v>
      </c>
      <c r="AF14" s="122" t="str">
        <f>IF($BE$17+$BE$18&gt;0,$BE$18,"")</f>
        <v/>
      </c>
      <c r="AG14" s="132" t="str">
        <f>IF($BQ$14+$BQ$15&gt;0,$BQ$14,"")</f>
        <v/>
      </c>
      <c r="AH14" s="121" t="s">
        <v>9</v>
      </c>
      <c r="AI14" s="141" t="str">
        <f>IF($BQ$14+$BQ$15&gt;0,$BQ$15,"")</f>
        <v/>
      </c>
      <c r="AJ14" s="167">
        <f>SUM(AV15,AW15,AX15,AV24,AW24,AX24,BB17,BC17,BD17,BB24,BC24,BD24,BH18,BI18,BJ18,BN14,BO14,BP14,BN21,BO21,BP21)</f>
        <v>0</v>
      </c>
      <c r="AK14" s="158" t="s">
        <v>9</v>
      </c>
      <c r="AL14" s="198">
        <f>SUM(AV14,AW14,AX14,AV23,AW23,AX23,BB18,BC18,BD18,BB23,BC23,BD23,BH17,BI17,BJ17,BN15,BO15,BP15,BN20,BO20,BP20)</f>
        <v>0</v>
      </c>
      <c r="AM14" s="188">
        <f>SUM($L$14,$O$14,$R$14,$U$14,$X$14,$AD$14,$AG$14)</f>
        <v>0</v>
      </c>
      <c r="AN14" s="171" t="s">
        <v>9</v>
      </c>
      <c r="AO14" s="172">
        <f>SUM($N$14,$Q$14,$T$14,$W$14,$Z$14,$AF$14,$AI$14)</f>
        <v>0</v>
      </c>
      <c r="AP14" s="178">
        <f>IF($L$14&gt;$N$14,1,0)+IF($O$14&gt;$Q$14,1,0)+IF($R$14&gt;$T$14,1,0)+IF($U$14&gt;$W$14,1,0)+IF($X$14&gt;$Z$14,1,0)+IF($AD$14&gt;$AF$14,1,0)+IF($AG$14&gt;$AI$14,1,0)</f>
        <v>0</v>
      </c>
      <c r="AQ14" s="160" t="s">
        <v>9</v>
      </c>
      <c r="AR14" s="179">
        <f>IF($N$14&gt;$L$14,1,0)+IF($Q$14&gt;$O$14,1,0)+IF($T$14&gt;$R$14,1,0)+IF($W$14&gt;$U$14,1,0)+IF($Z$14&gt;$X$14,1,0)+IF($AF$14&gt;$AD$14,1,0)+IF($AI$14&gt;$AG$14,1,0)</f>
        <v>0</v>
      </c>
      <c r="AS14" s="115">
        <f t="shared" si="7"/>
        <v>6</v>
      </c>
      <c r="AT14" s="366"/>
      <c r="AU14" s="163" t="str">
        <f>$L$23</f>
        <v>cc</v>
      </c>
      <c r="AV14" s="426"/>
      <c r="AW14" s="426"/>
      <c r="AX14" s="426"/>
      <c r="AY14" s="5">
        <f>IF(AV14&gt;AV15,1,0)+IF(AW14&gt;AW15,1,0)+IF(AX14&gt;AX15,1,0)</f>
        <v>0</v>
      </c>
      <c r="AZ14" s="362"/>
      <c r="BA14" s="163" t="str">
        <f>$L$21</f>
        <v>bb</v>
      </c>
      <c r="BB14" s="423"/>
      <c r="BC14" s="423"/>
      <c r="BD14" s="423"/>
      <c r="BE14" s="5">
        <f>IF(BB14&gt;BB15,1,0)+IF(BC14&gt;BC15,1,0)+IF(BD14&gt;BD15,1,0)</f>
        <v>0</v>
      </c>
      <c r="BF14" s="359"/>
      <c r="BG14" s="163" t="str">
        <f>$L$23</f>
        <v>cc</v>
      </c>
      <c r="BH14" s="423"/>
      <c r="BI14" s="423"/>
      <c r="BJ14" s="423"/>
      <c r="BK14" s="5">
        <f>IF(BH14&gt;BH15,1,0)+IF(BI14&gt;BI15,1,0)+IF(BJ14&gt;BJ15,1,0)</f>
        <v>0</v>
      </c>
      <c r="BL14" s="361"/>
      <c r="BM14" s="163" t="str">
        <f>$L$29</f>
        <v>ff</v>
      </c>
      <c r="BN14" s="423"/>
      <c r="BO14" s="423"/>
      <c r="BP14" s="423"/>
      <c r="BQ14" s="5">
        <f>IF(BN14&gt;BN15,1,0)+IF(BO14&gt;BO15,1,0)+IF(BP14&gt;BP15,1,0)</f>
        <v>0</v>
      </c>
      <c r="BR14" s="356"/>
    </row>
    <row r="15" spans="1:70" s="111" customFormat="1" ht="34.9" customHeight="1" thickBot="1" x14ac:dyDescent="0.25">
      <c r="A15" s="345"/>
      <c r="B15" s="472">
        <f t="shared" si="0"/>
        <v>1.0101150000000001</v>
      </c>
      <c r="C15" s="473">
        <f t="shared" si="1"/>
        <v>7</v>
      </c>
      <c r="D15" s="474" t="str">
        <f>$L$31</f>
        <v>gg</v>
      </c>
      <c r="E15" s="475">
        <f t="shared" si="2"/>
        <v>0</v>
      </c>
      <c r="F15" s="476">
        <f t="shared" si="3"/>
        <v>0</v>
      </c>
      <c r="G15" s="477">
        <f t="shared" si="4"/>
        <v>0</v>
      </c>
      <c r="H15" s="478">
        <f>SMALL($B$9:$B$16,7)</f>
        <v>1.0101150000000001</v>
      </c>
      <c r="I15" s="473">
        <f t="shared" si="5"/>
        <v>7</v>
      </c>
      <c r="J15" s="479" t="str">
        <f t="shared" si="6"/>
        <v>gg</v>
      </c>
      <c r="K15" s="113" t="str">
        <f>$L$31</f>
        <v>gg</v>
      </c>
      <c r="L15" s="120" t="str">
        <f>IF($BQ$11+$BQ$12&gt;0,$BQ$12,"")</f>
        <v/>
      </c>
      <c r="M15" s="121" t="s">
        <v>9</v>
      </c>
      <c r="N15" s="122" t="str">
        <f>IF($BQ$11+$BQ$12&gt;0,$BQ$11,"")</f>
        <v/>
      </c>
      <c r="O15" s="132" t="str">
        <f>IF($AY$11+$AY$12&gt;0,$AY$12,"")</f>
        <v/>
      </c>
      <c r="P15" s="121" t="s">
        <v>9</v>
      </c>
      <c r="Q15" s="122" t="str">
        <f>IF($AY$11+$AY$12&gt;0,$AY$11,"")</f>
        <v/>
      </c>
      <c r="R15" s="132" t="str">
        <f>IF($BK$14+$BK$15&gt;0,$BK$15,"")</f>
        <v/>
      </c>
      <c r="S15" s="121" t="s">
        <v>9</v>
      </c>
      <c r="T15" s="122" t="str">
        <f>IF($BK$14+$BK$15&gt;0,$BK$14,"")</f>
        <v/>
      </c>
      <c r="U15" s="132" t="str">
        <f>IF($BE$26+$BE$27&gt;0,$BE$27,"")</f>
        <v/>
      </c>
      <c r="V15" s="134" t="s">
        <v>9</v>
      </c>
      <c r="W15" s="122" t="str">
        <f>IF($BE$26+$BE$27&gt;0,$BE$26,"")</f>
        <v/>
      </c>
      <c r="X15" s="132" t="str">
        <f>IF($BQ$23+$BQ$24&gt;0,$BQ$24,"")</f>
        <v/>
      </c>
      <c r="Y15" s="121" t="s">
        <v>9</v>
      </c>
      <c r="Z15" s="122" t="str">
        <f>IF($BQ$23+$BQ$24&gt;0,$BQ$23,"")</f>
        <v/>
      </c>
      <c r="AA15" s="132" t="str">
        <f>IF($BE$17+$BE$18&gt;0,$BE$18,"")</f>
        <v/>
      </c>
      <c r="AB15" s="134" t="s">
        <v>9</v>
      </c>
      <c r="AC15" s="122" t="str">
        <f>IF($BE$17+$BE$18&gt;0,$BE$17,"")</f>
        <v/>
      </c>
      <c r="AD15" s="129"/>
      <c r="AE15" s="130"/>
      <c r="AF15" s="131"/>
      <c r="AG15" s="132" t="str">
        <f>IF($AY$20+$AY$21&gt;0,$AY$20,"")</f>
        <v/>
      </c>
      <c r="AH15" s="121" t="s">
        <v>9</v>
      </c>
      <c r="AI15" s="141" t="str">
        <f>IF($AY$20+$AY$21&gt;0,$AY$21,"")</f>
        <v/>
      </c>
      <c r="AJ15" s="167">
        <f>SUM(AV12,AW12,AX12,AV20,AW20,AX20,BB18,BC18,BD18,BB27,BC27,BD27,BH15,BI15,BJ15,BN12,BO12,BP12,BN24,BO24,BP24)</f>
        <v>0</v>
      </c>
      <c r="AK15" s="158" t="s">
        <v>9</v>
      </c>
      <c r="AL15" s="198">
        <f>SUM(AV11,AW11,AX11,AV21,AW21,AX21,BB17,BC17,BD17,BB26,BC26,BD26,BH14,BI14,BJ14,BN11,BO11,BP11,BN23,BO23,BP23)</f>
        <v>0</v>
      </c>
      <c r="AM15" s="188">
        <f>SUM($L$15,$O$15,$R$15,$U$15,$X$15,$AA$15,$AG$15)</f>
        <v>0</v>
      </c>
      <c r="AN15" s="171" t="s">
        <v>9</v>
      </c>
      <c r="AO15" s="172">
        <f>SUM($N$15,$Q$15,$T$15,$W$15,$Z$15,$AC$15,$AI$15)</f>
        <v>0</v>
      </c>
      <c r="AP15" s="178">
        <f>IF($L$15&gt;$N$15,1,0)+IF($O$15&gt;$Q$15,1,0)+IF($R$15&gt;$T$15,1,0)+IF($U$15&gt;$W$15,1,0)+IF($X$15&gt;$Z$15,1,0)+IF($AA$15&gt;$AC$15,1,0)+IF($AG$15&gt;$AI$15,1,0)</f>
        <v>0</v>
      </c>
      <c r="AQ15" s="160" t="s">
        <v>9</v>
      </c>
      <c r="AR15" s="179">
        <f>IF($N$15&gt;$L$15,1,0)+IF($Q$15&gt;$O$15,1,0)+IF($T$15&gt;$R$15,1,0)+IF($W$15&gt;$U$15,1,0)+IF($Z$15&gt;$X$15,1,0)+IF($AC$15&gt;$AA$15,1,0)+IF($AI$15&gt;$AG$15,1,0)</f>
        <v>0</v>
      </c>
      <c r="AS15" s="115">
        <f t="shared" si="7"/>
        <v>7</v>
      </c>
      <c r="AT15" s="366"/>
      <c r="AU15" s="162" t="str">
        <f>$L$29</f>
        <v>ff</v>
      </c>
      <c r="AV15" s="424"/>
      <c r="AW15" s="424"/>
      <c r="AX15" s="424"/>
      <c r="AY15" s="7">
        <f>IF(AV15&gt;AV14,1,0)+IF(AW15&gt;AW14,1,0)+IF(AX15&gt;AX14,1,0)</f>
        <v>0</v>
      </c>
      <c r="AZ15" s="362"/>
      <c r="BA15" s="162" t="str">
        <f>$L$23</f>
        <v>cc</v>
      </c>
      <c r="BB15" s="424"/>
      <c r="BC15" s="424"/>
      <c r="BD15" s="424"/>
      <c r="BE15" s="7">
        <f>IF(BB15&gt;BB14,1,0)+IF(BC15&gt;BC14,1,0)+IF(BD15&gt;BD14,1,0)</f>
        <v>0</v>
      </c>
      <c r="BF15" s="359"/>
      <c r="BG15" s="162" t="str">
        <f>$L$31</f>
        <v>gg</v>
      </c>
      <c r="BH15" s="424"/>
      <c r="BI15" s="424"/>
      <c r="BJ15" s="424"/>
      <c r="BK15" s="7">
        <f>IF(BH15&gt;BH14,1,0)+IF(BI15&gt;BI14,1,0)+IF(BJ15&gt;BJ14,1,0)</f>
        <v>0</v>
      </c>
      <c r="BL15" s="315"/>
      <c r="BM15" s="162" t="str">
        <f>$L$33</f>
        <v>hh</v>
      </c>
      <c r="BN15" s="424"/>
      <c r="BO15" s="424"/>
      <c r="BP15" s="424"/>
      <c r="BQ15" s="7">
        <f>IF(BN15&gt;BN14,1,0)+IF(BO15&gt;BO14,1,0)+IF(BP15&gt;BP14,1,0)</f>
        <v>0</v>
      </c>
      <c r="BR15" s="356"/>
    </row>
    <row r="16" spans="1:70" s="111" customFormat="1" ht="34.9" customHeight="1" thickBot="1" x14ac:dyDescent="0.25">
      <c r="A16" s="345"/>
      <c r="B16" s="480">
        <f t="shared" si="0"/>
        <v>1.010116</v>
      </c>
      <c r="C16" s="477">
        <f t="shared" si="1"/>
        <v>8</v>
      </c>
      <c r="D16" s="481" t="str">
        <f>$L$33</f>
        <v>hh</v>
      </c>
      <c r="E16" s="475">
        <f t="shared" si="2"/>
        <v>0</v>
      </c>
      <c r="F16" s="476">
        <f t="shared" si="3"/>
        <v>0</v>
      </c>
      <c r="G16" s="477">
        <f t="shared" si="4"/>
        <v>0</v>
      </c>
      <c r="H16" s="482">
        <f>SMALL($B$9:$B$16,8)</f>
        <v>1.010116</v>
      </c>
      <c r="I16" s="483">
        <f t="shared" si="5"/>
        <v>8</v>
      </c>
      <c r="J16" s="484" t="str">
        <f t="shared" si="6"/>
        <v>hh</v>
      </c>
      <c r="K16" s="113" t="str">
        <f>$L$33</f>
        <v>hh</v>
      </c>
      <c r="L16" s="123" t="str">
        <f>IF($AY$8+$AY$9&gt;0,$AY$9,"")</f>
        <v/>
      </c>
      <c r="M16" s="124" t="s">
        <v>9</v>
      </c>
      <c r="N16" s="125" t="str">
        <f>IF($AY$8+$AY$9&gt;0,$AY$8,"")</f>
        <v/>
      </c>
      <c r="O16" s="133" t="str">
        <f>IF($BQ$26+$BQ$27&gt;0,$BQ$27,"")</f>
        <v/>
      </c>
      <c r="P16" s="124" t="s">
        <v>9</v>
      </c>
      <c r="Q16" s="125" t="str">
        <f>IF($BQ$26+$BQ$27&gt;0,$BQ$26,"")</f>
        <v/>
      </c>
      <c r="R16" s="133" t="str">
        <f>IF($BK$8+$BK$9&gt;0,$BK$9,"")</f>
        <v/>
      </c>
      <c r="S16" s="124" t="s">
        <v>9</v>
      </c>
      <c r="T16" s="125" t="str">
        <f>IF($BK$8+$BK$9&gt;0,$BK$8,"")</f>
        <v/>
      </c>
      <c r="U16" s="133" t="str">
        <f>IF($BK$20+$BK$21&gt;0,$BK$21,"")</f>
        <v/>
      </c>
      <c r="V16" s="136" t="s">
        <v>9</v>
      </c>
      <c r="W16" s="125" t="str">
        <f>IF($BK$20+$BK$21&gt;0,$BK$20,"")</f>
        <v/>
      </c>
      <c r="X16" s="133" t="str">
        <f>IF($BE$11+$BE$12&gt;0,$BE$12,"")</f>
        <v/>
      </c>
      <c r="Y16" s="136" t="s">
        <v>9</v>
      </c>
      <c r="Z16" s="125" t="str">
        <f>IF($BE$11+$BE$12&gt;0,$BE$11,"")</f>
        <v/>
      </c>
      <c r="AA16" s="133" t="str">
        <f>IF($BQ$14+$BQ$15&gt;0,$BQ$15,"")</f>
        <v/>
      </c>
      <c r="AB16" s="136" t="s">
        <v>9</v>
      </c>
      <c r="AC16" s="125" t="str">
        <f>IF($BQ$14+$BQ$15&gt;0,$BQ$14,"")</f>
        <v/>
      </c>
      <c r="AD16" s="133" t="str">
        <f>IF($AY$20+$AY$21&gt;0,$AY$21,"")</f>
        <v/>
      </c>
      <c r="AE16" s="136" t="s">
        <v>9</v>
      </c>
      <c r="AF16" s="125" t="str">
        <f>IF($AY$20+$AY$21&gt;0,$AY$20,"")</f>
        <v/>
      </c>
      <c r="AG16" s="142"/>
      <c r="AH16" s="143"/>
      <c r="AI16" s="144"/>
      <c r="AJ16" s="168">
        <f>SUM(AV9,AW9,AX9,AV21,AW21,AX21,BB12,BC12,BD12,BH9,BI9,BJ9,BH21,BI21,BJ21,BN15,BO15,BP15,BN27,BO27,BP27)</f>
        <v>0</v>
      </c>
      <c r="AK16" s="159" t="s">
        <v>9</v>
      </c>
      <c r="AL16" s="199">
        <f>SUM(AV8,AW8,AX8,AV20,AW20,AX20,BB11,BC11,BD11,BH8,BI8,BJ8,BH20,BI20,BJ20,BN14,BO14,BP14,BN26,BO26,BP26)</f>
        <v>0</v>
      </c>
      <c r="AM16" s="189">
        <f>SUM($L$16,$O$16,$R$16,$U$16,$X$16,$AA$16,$AD$16)</f>
        <v>0</v>
      </c>
      <c r="AN16" s="173" t="s">
        <v>9</v>
      </c>
      <c r="AO16" s="174">
        <f>SUM($N$16,$Q$16,$T$16,$W$16,$Z$16,$AC$16,$AF$16)</f>
        <v>0</v>
      </c>
      <c r="AP16" s="180">
        <f>IF($L$16&gt;$N$16,1,0)+IF($O$16&gt;$Q$16,1,0)+IF($R$16&gt;$T$16,1,0)+IF($U$16&gt;$W$16,1,0)+IF($X$16&gt;$Z$16,1,0)+IF($AA$16&gt;$AC$16,1,0)+IF($AD$16&gt;$AF$16,1,0)</f>
        <v>0</v>
      </c>
      <c r="AQ16" s="181" t="s">
        <v>9</v>
      </c>
      <c r="AR16" s="182">
        <f>IF($N$16&gt;$L$16,1,0)+IF($Q$16&gt;$O$16,1,0)+IF($T$16&gt;$R$16,1,0)+IF($W$16&gt;$U$16,1,0)+IF($Z$16&gt;$X$16,1,0)+IF($AC$16&gt;$AA$16,1,0)+IF($AF$16&gt;$AD$16,1,0)</f>
        <v>0</v>
      </c>
      <c r="AS16" s="116">
        <f t="shared" si="7"/>
        <v>8</v>
      </c>
      <c r="AT16" s="351"/>
      <c r="AU16" s="362"/>
      <c r="AV16" s="428"/>
      <c r="AW16" s="428"/>
      <c r="AX16" s="428"/>
      <c r="AY16" s="362"/>
      <c r="AZ16" s="362"/>
      <c r="BA16" s="362"/>
      <c r="BB16" s="428"/>
      <c r="BC16" s="428"/>
      <c r="BD16" s="428"/>
      <c r="BE16" s="362"/>
      <c r="BF16" s="362"/>
      <c r="BG16" s="362"/>
      <c r="BH16" s="428"/>
      <c r="BI16" s="428"/>
      <c r="BJ16" s="428"/>
      <c r="BK16" s="362"/>
      <c r="BL16" s="315"/>
      <c r="BM16" s="315"/>
      <c r="BN16" s="419"/>
      <c r="BO16" s="419"/>
      <c r="BP16" s="419"/>
      <c r="BQ16" s="315"/>
      <c r="BR16" s="356"/>
    </row>
    <row r="17" spans="1:70" s="111" customFormat="1" ht="34.9" customHeight="1" x14ac:dyDescent="0.2">
      <c r="A17" s="345"/>
      <c r="B17" s="346"/>
      <c r="C17" s="346"/>
      <c r="D17" s="346"/>
      <c r="E17" s="346"/>
      <c r="F17" s="346"/>
      <c r="G17" s="346"/>
      <c r="H17" s="346"/>
      <c r="I17" s="346"/>
      <c r="J17" s="346"/>
      <c r="K17" s="344"/>
      <c r="L17" s="383"/>
      <c r="M17" s="383"/>
      <c r="N17" s="353"/>
      <c r="O17" s="353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68"/>
      <c r="AH17" s="368"/>
      <c r="AI17" s="346"/>
      <c r="AJ17" s="346"/>
      <c r="AK17" s="346"/>
      <c r="AL17" s="346"/>
      <c r="AM17" s="346"/>
      <c r="AN17" s="346"/>
      <c r="AO17" s="346"/>
      <c r="AP17" s="368"/>
      <c r="AQ17" s="368"/>
      <c r="AR17" s="368"/>
      <c r="AS17" s="368"/>
      <c r="AT17" s="366"/>
      <c r="AU17" s="163" t="str">
        <f>$L$25</f>
        <v>dd</v>
      </c>
      <c r="AV17" s="426"/>
      <c r="AW17" s="426"/>
      <c r="AX17" s="426"/>
      <c r="AY17" s="5">
        <f>IF(AV17&gt;AV18,1,0)+IF(AW17&gt;AW18,1,0)+IF(AX17&gt;AX18,1,0)</f>
        <v>0</v>
      </c>
      <c r="AZ17" s="362"/>
      <c r="BA17" s="163" t="str">
        <f>$L$29</f>
        <v>ff</v>
      </c>
      <c r="BB17" s="423"/>
      <c r="BC17" s="423"/>
      <c r="BD17" s="423"/>
      <c r="BE17" s="5">
        <f>IF(BB17&gt;BB18,1,0)+IF(BC17&gt;BC18,1,0)+IF(BD17&gt;BD18,1,0)</f>
        <v>0</v>
      </c>
      <c r="BF17" s="362"/>
      <c r="BG17" s="163" t="str">
        <f>$L$21</f>
        <v>bb</v>
      </c>
      <c r="BH17" s="423"/>
      <c r="BI17" s="423"/>
      <c r="BJ17" s="423"/>
      <c r="BK17" s="5">
        <f>IF(BH17&gt;BH18,1,0)+IF(BI17&gt;BI18,1,0)+IF(BJ17&gt;BJ18,1,0)</f>
        <v>0</v>
      </c>
      <c r="BL17" s="362"/>
      <c r="BM17" s="161" t="str">
        <f>$L$19</f>
        <v>aa</v>
      </c>
      <c r="BN17" s="423"/>
      <c r="BO17" s="423"/>
      <c r="BP17" s="423"/>
      <c r="BQ17" s="5">
        <f>IF(BN17&gt;BN18,1,0)+IF(BO17&gt;BO18,1,0)+IF(BP17&gt;BP18,1,0)</f>
        <v>0</v>
      </c>
      <c r="BR17" s="356"/>
    </row>
    <row r="18" spans="1:70" s="111" customFormat="1" ht="34.9" customHeight="1" thickBot="1" x14ac:dyDescent="0.35">
      <c r="A18" s="345"/>
      <c r="B18" s="346"/>
      <c r="C18" s="346"/>
      <c r="D18" s="346"/>
      <c r="E18" s="346"/>
      <c r="F18" s="346"/>
      <c r="G18" s="346"/>
      <c r="H18" s="346"/>
      <c r="I18" s="346"/>
      <c r="J18" s="346"/>
      <c r="K18" s="343"/>
      <c r="L18" s="520" t="s">
        <v>77</v>
      </c>
      <c r="M18" s="521"/>
      <c r="N18" s="521"/>
      <c r="O18" s="521"/>
      <c r="P18" s="521"/>
      <c r="Q18" s="521"/>
      <c r="R18" s="521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567" t="s">
        <v>10</v>
      </c>
      <c r="AH18" s="567"/>
      <c r="AI18" s="567"/>
      <c r="AJ18" s="567"/>
      <c r="AK18" s="567"/>
      <c r="AL18" s="567"/>
      <c r="AM18" s="567"/>
      <c r="AN18" s="371"/>
      <c r="AO18" s="371"/>
      <c r="AP18" s="372"/>
      <c r="AQ18" s="372"/>
      <c r="AR18" s="372"/>
      <c r="AS18" s="373"/>
      <c r="AT18" s="368"/>
      <c r="AU18" s="162" t="str">
        <f>$L$27</f>
        <v>ee</v>
      </c>
      <c r="AV18" s="429"/>
      <c r="AW18" s="429"/>
      <c r="AX18" s="429"/>
      <c r="AY18" s="7">
        <f>IF(AV18&gt;AV17,1,0)+IF(AW18&gt;AW17,1,0)+IF(AX18&gt;AX17,1,0)</f>
        <v>0</v>
      </c>
      <c r="AZ18" s="362"/>
      <c r="BA18" s="162" t="str">
        <f>$L$31</f>
        <v>gg</v>
      </c>
      <c r="BB18" s="424"/>
      <c r="BC18" s="424"/>
      <c r="BD18" s="424"/>
      <c r="BE18" s="7">
        <f>IF(BB18&gt;BB17,1,0)+IF(BC18&gt;BC17,1,0)+IF(BD18&gt;BD17,1,0)</f>
        <v>0</v>
      </c>
      <c r="BF18" s="359"/>
      <c r="BG18" s="162" t="str">
        <f>$L$29</f>
        <v>ff</v>
      </c>
      <c r="BH18" s="424"/>
      <c r="BI18" s="424"/>
      <c r="BJ18" s="424"/>
      <c r="BK18" s="7">
        <f>IF(BH18&gt;BH17,1,0)+IF(BI18&gt;BI17,1,0)+IF(BJ18&gt;BJ17,1,0)</f>
        <v>0</v>
      </c>
      <c r="BL18" s="315"/>
      <c r="BM18" s="162" t="str">
        <f>$L$23</f>
        <v>cc</v>
      </c>
      <c r="BN18" s="424"/>
      <c r="BO18" s="424"/>
      <c r="BP18" s="424"/>
      <c r="BQ18" s="7">
        <f>IF(BN18&gt;BN17,1,0)+IF(BO18&gt;BO17,1,0)+IF(BP18&gt;BP17,1,0)</f>
        <v>0</v>
      </c>
      <c r="BR18" s="356"/>
    </row>
    <row r="19" spans="1:70" s="111" customFormat="1" ht="34.9" customHeight="1" thickTop="1" thickBot="1" x14ac:dyDescent="0.25">
      <c r="A19" s="345"/>
      <c r="B19" s="346"/>
      <c r="C19" s="346"/>
      <c r="D19" s="346"/>
      <c r="E19" s="346"/>
      <c r="F19" s="346"/>
      <c r="G19" s="346"/>
      <c r="H19" s="346"/>
      <c r="I19" s="346"/>
      <c r="J19" s="346"/>
      <c r="K19" s="382" t="s">
        <v>11</v>
      </c>
      <c r="L19" s="568" t="s">
        <v>19</v>
      </c>
      <c r="M19" s="569"/>
      <c r="N19" s="569"/>
      <c r="O19" s="569"/>
      <c r="P19" s="569"/>
      <c r="Q19" s="569"/>
      <c r="R19" s="570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571" t="str">
        <f>$J$9</f>
        <v>aa</v>
      </c>
      <c r="AH19" s="571"/>
      <c r="AI19" s="571"/>
      <c r="AJ19" s="571"/>
      <c r="AK19" s="571"/>
      <c r="AL19" s="571"/>
      <c r="AM19" s="571"/>
      <c r="AN19" s="379"/>
      <c r="AO19" s="374"/>
      <c r="AP19" s="375"/>
      <c r="AQ19" s="375"/>
      <c r="AR19" s="375"/>
      <c r="AS19" s="375"/>
      <c r="AT19" s="366"/>
      <c r="AU19" s="370"/>
      <c r="AV19" s="427"/>
      <c r="AW19" s="427"/>
      <c r="AX19" s="427"/>
      <c r="AY19" s="361"/>
      <c r="AZ19" s="361"/>
      <c r="BA19" s="361"/>
      <c r="BB19" s="361"/>
      <c r="BC19" s="361"/>
      <c r="BD19" s="361"/>
      <c r="BE19" s="361"/>
      <c r="BF19" s="362"/>
      <c r="BG19" s="361"/>
      <c r="BH19" s="361"/>
      <c r="BI19" s="361"/>
      <c r="BJ19" s="361"/>
      <c r="BK19" s="361"/>
      <c r="BL19" s="315"/>
      <c r="BM19" s="315"/>
      <c r="BN19" s="419"/>
      <c r="BO19" s="419"/>
      <c r="BP19" s="419"/>
      <c r="BQ19" s="315"/>
      <c r="BR19" s="356"/>
    </row>
    <row r="20" spans="1:70" s="111" customFormat="1" ht="34.9" customHeight="1" thickTop="1" thickBot="1" x14ac:dyDescent="0.3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82"/>
      <c r="L20" s="420"/>
      <c r="M20" s="420"/>
      <c r="N20" s="420"/>
      <c r="O20" s="420"/>
      <c r="P20" s="421"/>
      <c r="Q20" s="421"/>
      <c r="R20" s="421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572" t="s">
        <v>12</v>
      </c>
      <c r="AH20" s="572"/>
      <c r="AI20" s="572"/>
      <c r="AJ20" s="572"/>
      <c r="AK20" s="572"/>
      <c r="AL20" s="572"/>
      <c r="AM20" s="572"/>
      <c r="AN20" s="371"/>
      <c r="AO20" s="371"/>
      <c r="AP20" s="372"/>
      <c r="AQ20" s="372"/>
      <c r="AR20" s="372"/>
      <c r="AS20" s="373"/>
      <c r="AT20" s="368"/>
      <c r="AU20" s="163" t="str">
        <f>$L$31</f>
        <v>gg</v>
      </c>
      <c r="AV20" s="426"/>
      <c r="AW20" s="426"/>
      <c r="AX20" s="426"/>
      <c r="AY20" s="5">
        <f>IF(AV20&gt;AV21,1,0)+IF(AW20&gt;AW21,1,0)+IF(AX20&gt;AX21,1,0)</f>
        <v>0</v>
      </c>
      <c r="AZ20" s="362"/>
      <c r="BA20" s="161" t="str">
        <f>$L$19</f>
        <v>aa</v>
      </c>
      <c r="BB20" s="423"/>
      <c r="BC20" s="423"/>
      <c r="BD20" s="423"/>
      <c r="BE20" s="5">
        <f>IF(BB20&gt;BB21,1,0)+IF(BC20&gt;BC21,1,0)+IF(BD20&gt;BD21,1,0)</f>
        <v>0</v>
      </c>
      <c r="BF20" s="361"/>
      <c r="BG20" s="163" t="str">
        <f>$L$25</f>
        <v>dd</v>
      </c>
      <c r="BH20" s="423"/>
      <c r="BI20" s="423"/>
      <c r="BJ20" s="423"/>
      <c r="BK20" s="5">
        <f>IF(BH20&gt;BH21,1,0)+IF(BI20&gt;BI21,1,0)+IF(BJ20&gt;BJ21,1,0)</f>
        <v>0</v>
      </c>
      <c r="BL20" s="361"/>
      <c r="BM20" s="163" t="str">
        <f>$L$25</f>
        <v>dd</v>
      </c>
      <c r="BN20" s="423"/>
      <c r="BO20" s="423"/>
      <c r="BP20" s="423"/>
      <c r="BQ20" s="5">
        <f>IF(BN20&gt;BN21,1,0)+IF(BO20&gt;BO21,1,0)+IF(BP20&gt;BP21,1,0)</f>
        <v>0</v>
      </c>
      <c r="BR20" s="356"/>
    </row>
    <row r="21" spans="1:70" s="111" customFormat="1" ht="34.9" customHeight="1" thickTop="1" thickBot="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82" t="s">
        <v>13</v>
      </c>
      <c r="L21" s="568" t="s">
        <v>20</v>
      </c>
      <c r="M21" s="569"/>
      <c r="N21" s="569"/>
      <c r="O21" s="569"/>
      <c r="P21" s="569"/>
      <c r="Q21" s="569"/>
      <c r="R21" s="570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571" t="str">
        <f>$J$10</f>
        <v>bb</v>
      </c>
      <c r="AH21" s="571"/>
      <c r="AI21" s="571"/>
      <c r="AJ21" s="571"/>
      <c r="AK21" s="571"/>
      <c r="AL21" s="571"/>
      <c r="AM21" s="571"/>
      <c r="AN21" s="379"/>
      <c r="AO21" s="374"/>
      <c r="AP21" s="375"/>
      <c r="AQ21" s="375"/>
      <c r="AR21" s="375"/>
      <c r="AS21" s="375"/>
      <c r="AT21" s="366"/>
      <c r="AU21" s="162" t="str">
        <f>$L$33</f>
        <v>hh</v>
      </c>
      <c r="AV21" s="424"/>
      <c r="AW21" s="424"/>
      <c r="AX21" s="424"/>
      <c r="AY21" s="7">
        <f>IF(AV21&gt;AV20,1,0)+IF(AW21&gt;AW20,1,0)+IF(AX21&gt;AX20,1,0)</f>
        <v>0</v>
      </c>
      <c r="AZ21" s="362"/>
      <c r="BA21" s="162" t="str">
        <f>$L$25</f>
        <v>dd</v>
      </c>
      <c r="BB21" s="424"/>
      <c r="BC21" s="424"/>
      <c r="BD21" s="424"/>
      <c r="BE21" s="7">
        <f>IF(BB21&gt;BB20,1,0)+IF(BC21&gt;BC20,1,0)+IF(BD21&gt;BD20,1,0)</f>
        <v>0</v>
      </c>
      <c r="BF21" s="359"/>
      <c r="BG21" s="162" t="str">
        <f>$L$33</f>
        <v>hh</v>
      </c>
      <c r="BH21" s="424"/>
      <c r="BI21" s="424"/>
      <c r="BJ21" s="424"/>
      <c r="BK21" s="7">
        <f>IF(BH21&gt;BH20,1,0)+IF(BI21&gt;BI20,1,0)+IF(BJ21&gt;BJ20,1,0)</f>
        <v>0</v>
      </c>
      <c r="BL21" s="315"/>
      <c r="BM21" s="162" t="str">
        <f>$L$29</f>
        <v>ff</v>
      </c>
      <c r="BN21" s="424"/>
      <c r="BO21" s="424"/>
      <c r="BP21" s="424"/>
      <c r="BQ21" s="7">
        <f>IF(BN21&gt;BN20,1,0)+IF(BO21&gt;BO20,1,0)+IF(BP21&gt;BP20,1,0)</f>
        <v>0</v>
      </c>
      <c r="BR21" s="356"/>
    </row>
    <row r="22" spans="1:70" s="111" customFormat="1" ht="34.9" customHeight="1" thickTop="1" thickBot="1" x14ac:dyDescent="0.3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82"/>
      <c r="L22" s="353"/>
      <c r="M22" s="353"/>
      <c r="N22" s="353"/>
      <c r="O22" s="353"/>
      <c r="P22" s="421"/>
      <c r="Q22" s="421"/>
      <c r="R22" s="421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572" t="s">
        <v>14</v>
      </c>
      <c r="AH22" s="572"/>
      <c r="AI22" s="572"/>
      <c r="AJ22" s="572"/>
      <c r="AK22" s="572"/>
      <c r="AL22" s="572"/>
      <c r="AM22" s="572"/>
      <c r="AN22" s="371"/>
      <c r="AO22" s="371"/>
      <c r="AP22" s="372"/>
      <c r="AQ22" s="372"/>
      <c r="AR22" s="372"/>
      <c r="AS22" s="373"/>
      <c r="AT22" s="368"/>
      <c r="AU22" s="363"/>
      <c r="AV22" s="430"/>
      <c r="AW22" s="430"/>
      <c r="AX22" s="430"/>
      <c r="AY22" s="363"/>
      <c r="AZ22" s="363"/>
      <c r="BA22" s="363"/>
      <c r="BB22" s="430"/>
      <c r="BC22" s="430"/>
      <c r="BD22" s="430"/>
      <c r="BE22" s="363"/>
      <c r="BF22" s="362"/>
      <c r="BG22" s="363"/>
      <c r="BH22" s="430"/>
      <c r="BI22" s="430"/>
      <c r="BJ22" s="430"/>
      <c r="BK22" s="363"/>
      <c r="BL22" s="315"/>
      <c r="BM22" s="315"/>
      <c r="BN22" s="419"/>
      <c r="BO22" s="419"/>
      <c r="BP22" s="419"/>
      <c r="BQ22" s="315"/>
      <c r="BR22" s="356"/>
    </row>
    <row r="23" spans="1:70" s="111" customFormat="1" ht="34.9" customHeight="1" thickTop="1" thickBot="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82" t="s">
        <v>15</v>
      </c>
      <c r="L23" s="568" t="s">
        <v>21</v>
      </c>
      <c r="M23" s="569"/>
      <c r="N23" s="569"/>
      <c r="O23" s="569"/>
      <c r="P23" s="569"/>
      <c r="Q23" s="569"/>
      <c r="R23" s="570"/>
      <c r="S23" s="353"/>
      <c r="T23" s="353"/>
      <c r="U23" s="353"/>
      <c r="V23" s="353"/>
      <c r="W23" s="353"/>
      <c r="X23" s="353"/>
      <c r="Y23" s="353"/>
      <c r="Z23" s="353"/>
      <c r="AA23" s="353"/>
      <c r="AB23" s="353"/>
      <c r="AC23" s="353"/>
      <c r="AD23" s="353"/>
      <c r="AE23" s="353"/>
      <c r="AF23" s="353"/>
      <c r="AG23" s="571" t="str">
        <f>$J$11</f>
        <v>cc</v>
      </c>
      <c r="AH23" s="571"/>
      <c r="AI23" s="571"/>
      <c r="AJ23" s="571"/>
      <c r="AK23" s="571"/>
      <c r="AL23" s="571"/>
      <c r="AM23" s="571"/>
      <c r="AN23" s="379"/>
      <c r="AO23" s="374"/>
      <c r="AP23" s="375"/>
      <c r="AQ23" s="375"/>
      <c r="AR23" s="375"/>
      <c r="AS23" s="375"/>
      <c r="AT23" s="366"/>
      <c r="AU23" s="163" t="str">
        <f>$L$19</f>
        <v>aa</v>
      </c>
      <c r="AV23" s="426"/>
      <c r="AW23" s="426"/>
      <c r="AX23" s="426"/>
      <c r="AY23" s="5">
        <f>IF(AV23&gt;AV24,1,0)+IF(AW23&gt;AW24,1,0)+IF(AX23&gt;AX24,1,0)</f>
        <v>0</v>
      </c>
      <c r="AZ23" s="362"/>
      <c r="BA23" s="163" t="str">
        <f>$L$27</f>
        <v>ee</v>
      </c>
      <c r="BB23" s="423"/>
      <c r="BC23" s="423"/>
      <c r="BD23" s="423"/>
      <c r="BE23" s="5">
        <f>IF(BB23&gt;BB24,1,0)+IF(BC23&gt;BC24,1,0)+IF(BD23&gt;BD24,1,0)</f>
        <v>0</v>
      </c>
      <c r="BF23" s="363"/>
      <c r="BG23" s="161" t="str">
        <f>$L$19</f>
        <v>aa</v>
      </c>
      <c r="BH23" s="423"/>
      <c r="BI23" s="423"/>
      <c r="BJ23" s="423"/>
      <c r="BK23" s="5">
        <f>IF(BH23&gt;BH24,1,0)+IF(BI23&gt;BI24,1,0)+IF(BJ23&gt;BJ24,1,0)</f>
        <v>0</v>
      </c>
      <c r="BL23" s="363"/>
      <c r="BM23" s="163" t="str">
        <f>$L$27</f>
        <v>ee</v>
      </c>
      <c r="BN23" s="423"/>
      <c r="BO23" s="423"/>
      <c r="BP23" s="423"/>
      <c r="BQ23" s="5">
        <f>IF(BN23&gt;BN24,1,0)+IF(BO23&gt;BO24,1,0)+IF(BP23&gt;BP24,1,0)</f>
        <v>0</v>
      </c>
      <c r="BR23" s="356"/>
    </row>
    <row r="24" spans="1:70" s="111" customFormat="1" ht="34.9" customHeight="1" thickTop="1" thickBot="1" x14ac:dyDescent="0.35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82"/>
      <c r="L24" s="420"/>
      <c r="M24" s="420"/>
      <c r="N24" s="420"/>
      <c r="O24" s="420"/>
      <c r="P24" s="421"/>
      <c r="Q24" s="421"/>
      <c r="R24" s="422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572" t="s">
        <v>16</v>
      </c>
      <c r="AH24" s="572"/>
      <c r="AI24" s="572"/>
      <c r="AJ24" s="572"/>
      <c r="AK24" s="572"/>
      <c r="AL24" s="572"/>
      <c r="AM24" s="572"/>
      <c r="AN24" s="371"/>
      <c r="AO24" s="371"/>
      <c r="AP24" s="372"/>
      <c r="AQ24" s="372"/>
      <c r="AR24" s="372"/>
      <c r="AS24" s="376"/>
      <c r="AT24" s="346"/>
      <c r="AU24" s="162" t="str">
        <f>$L$29</f>
        <v>ff</v>
      </c>
      <c r="AV24" s="424"/>
      <c r="AW24" s="424"/>
      <c r="AX24" s="424"/>
      <c r="AY24" s="7">
        <f>IF(AV24&gt;AV23,1,0)+IF(AW24&gt;AW23,1,0)+IF(AX24&gt;AX23,1,0)</f>
        <v>0</v>
      </c>
      <c r="AZ24" s="362"/>
      <c r="BA24" s="162" t="str">
        <f>$L$29</f>
        <v>ff</v>
      </c>
      <c r="BB24" s="424"/>
      <c r="BC24" s="424"/>
      <c r="BD24" s="424"/>
      <c r="BE24" s="7">
        <f>IF(BB24&gt;BB23,1,0)+IF(BC24&gt;BC23,1,0)+IF(BD24&gt;BD23,1,0)</f>
        <v>0</v>
      </c>
      <c r="BF24" s="359"/>
      <c r="BG24" s="162" t="str">
        <f>$L$27</f>
        <v>ee</v>
      </c>
      <c r="BH24" s="424"/>
      <c r="BI24" s="424"/>
      <c r="BJ24" s="424"/>
      <c r="BK24" s="7">
        <f>IF(BH24&gt;BH23,1,0)+IF(BI24&gt;BI23,1,0)+IF(BJ24&gt;BJ23,1,0)</f>
        <v>0</v>
      </c>
      <c r="BL24" s="315"/>
      <c r="BM24" s="162" t="str">
        <f>$L$31</f>
        <v>gg</v>
      </c>
      <c r="BN24" s="424"/>
      <c r="BO24" s="424"/>
      <c r="BP24" s="424"/>
      <c r="BQ24" s="7">
        <f>IF(BN24&gt;BN23,1,0)+IF(BO24&gt;BO23,1,0)+IF(BP24&gt;BP23,1,0)</f>
        <v>0</v>
      </c>
      <c r="BR24" s="356"/>
    </row>
    <row r="25" spans="1:70" s="111" customFormat="1" ht="34.9" customHeight="1" thickTop="1" thickBot="1" x14ac:dyDescent="0.25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2" t="s">
        <v>17</v>
      </c>
      <c r="L25" s="568" t="s">
        <v>23</v>
      </c>
      <c r="M25" s="569"/>
      <c r="N25" s="569"/>
      <c r="O25" s="569"/>
      <c r="P25" s="569"/>
      <c r="Q25" s="569"/>
      <c r="R25" s="570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571" t="str">
        <f>$J$12</f>
        <v>dd</v>
      </c>
      <c r="AH25" s="571"/>
      <c r="AI25" s="571"/>
      <c r="AJ25" s="571"/>
      <c r="AK25" s="571"/>
      <c r="AL25" s="571"/>
      <c r="AM25" s="571"/>
      <c r="AN25" s="379"/>
      <c r="AO25" s="374"/>
      <c r="AP25" s="375"/>
      <c r="AQ25" s="375"/>
      <c r="AR25" s="375"/>
      <c r="AS25" s="375"/>
      <c r="AT25" s="366"/>
      <c r="AU25" s="362"/>
      <c r="AV25" s="428"/>
      <c r="AW25" s="428"/>
      <c r="AX25" s="428"/>
      <c r="AY25" s="362"/>
      <c r="AZ25" s="362"/>
      <c r="BA25" s="362"/>
      <c r="BB25" s="428"/>
      <c r="BC25" s="428"/>
      <c r="BD25" s="428"/>
      <c r="BE25" s="362"/>
      <c r="BF25" s="362"/>
      <c r="BG25" s="362"/>
      <c r="BH25" s="428"/>
      <c r="BI25" s="428"/>
      <c r="BJ25" s="428"/>
      <c r="BK25" s="362"/>
      <c r="BL25" s="315"/>
      <c r="BM25" s="315"/>
      <c r="BN25" s="419"/>
      <c r="BO25" s="419"/>
      <c r="BP25" s="419"/>
      <c r="BQ25" s="315"/>
      <c r="BR25" s="356"/>
    </row>
    <row r="26" spans="1:70" s="111" customFormat="1" ht="34.9" customHeight="1" thickTop="1" thickBot="1" x14ac:dyDescent="0.35">
      <c r="A26" s="345"/>
      <c r="B26" s="346"/>
      <c r="C26" s="346"/>
      <c r="D26" s="346"/>
      <c r="E26" s="346"/>
      <c r="F26" s="346"/>
      <c r="G26" s="346"/>
      <c r="H26" s="346"/>
      <c r="I26" s="346"/>
      <c r="J26" s="346"/>
      <c r="K26" s="343"/>
      <c r="L26" s="420"/>
      <c r="M26" s="420"/>
      <c r="N26" s="420"/>
      <c r="O26" s="420"/>
      <c r="P26" s="421"/>
      <c r="Q26" s="421"/>
      <c r="R26" s="421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572" t="s">
        <v>25</v>
      </c>
      <c r="AH26" s="572"/>
      <c r="AI26" s="572"/>
      <c r="AJ26" s="572"/>
      <c r="AK26" s="572"/>
      <c r="AL26" s="572"/>
      <c r="AM26" s="572"/>
      <c r="AN26" s="371"/>
      <c r="AO26" s="371"/>
      <c r="AP26" s="346"/>
      <c r="AQ26" s="346"/>
      <c r="AR26" s="346"/>
      <c r="AS26" s="346"/>
      <c r="AT26" s="346"/>
      <c r="AU26" s="163" t="str">
        <f>$L$21</f>
        <v>bb</v>
      </c>
      <c r="AV26" s="426"/>
      <c r="AW26" s="426"/>
      <c r="AX26" s="426"/>
      <c r="AY26" s="5">
        <f>IF(AV26&gt;AV27,1,0)+IF(AW26&gt;AW27,1,0)+IF(AX26&gt;AX27,1,0)</f>
        <v>0</v>
      </c>
      <c r="AZ26" s="362"/>
      <c r="BA26" s="163" t="str">
        <f>$L$25</f>
        <v>dd</v>
      </c>
      <c r="BB26" s="423"/>
      <c r="BC26" s="423"/>
      <c r="BD26" s="423"/>
      <c r="BE26" s="5">
        <f>IF(BB26&gt;BB27,1,0)+IF(BC26&gt;BC27,1,0)+IF(BD26&gt;BD27,1,0)</f>
        <v>0</v>
      </c>
      <c r="BF26" s="362"/>
      <c r="BG26" s="163" t="str">
        <f>$L$21</f>
        <v>bb</v>
      </c>
      <c r="BH26" s="423"/>
      <c r="BI26" s="423"/>
      <c r="BJ26" s="423"/>
      <c r="BK26" s="5">
        <f>IF(BH26&gt;BH27,1,0)+IF(BI26&gt;BI27,1,0)+IF(BJ26&gt;BJ27,1,0)</f>
        <v>0</v>
      </c>
      <c r="BL26" s="362"/>
      <c r="BM26" s="163" t="str">
        <f>$L$21</f>
        <v>bb</v>
      </c>
      <c r="BN26" s="423"/>
      <c r="BO26" s="423"/>
      <c r="BP26" s="423"/>
      <c r="BQ26" s="5">
        <f>IF(BN26&gt;BN27,1,0)+IF(BO26&gt;BO27,1,0)+IF(BP26&gt;BP27,1,0)</f>
        <v>0</v>
      </c>
      <c r="BR26" s="356"/>
    </row>
    <row r="27" spans="1:70" s="111" customFormat="1" ht="34.9" customHeight="1" thickTop="1" thickBot="1" x14ac:dyDescent="0.25">
      <c r="A27" s="345"/>
      <c r="B27" s="346"/>
      <c r="C27" s="346"/>
      <c r="D27" s="346"/>
      <c r="E27" s="346"/>
      <c r="F27" s="346"/>
      <c r="G27" s="346"/>
      <c r="H27" s="346"/>
      <c r="I27" s="346"/>
      <c r="J27" s="346"/>
      <c r="K27" s="382" t="s">
        <v>24</v>
      </c>
      <c r="L27" s="568" t="s">
        <v>27</v>
      </c>
      <c r="M27" s="569"/>
      <c r="N27" s="569"/>
      <c r="O27" s="569"/>
      <c r="P27" s="569"/>
      <c r="Q27" s="569"/>
      <c r="R27" s="570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571" t="str">
        <f>$J$13</f>
        <v>ee</v>
      </c>
      <c r="AH27" s="571"/>
      <c r="AI27" s="571"/>
      <c r="AJ27" s="571"/>
      <c r="AK27" s="571"/>
      <c r="AL27" s="571"/>
      <c r="AM27" s="571"/>
      <c r="AN27" s="379"/>
      <c r="AO27" s="374"/>
      <c r="AP27" s="346"/>
      <c r="AQ27" s="346"/>
      <c r="AR27" s="346"/>
      <c r="AS27" s="346"/>
      <c r="AT27" s="346"/>
      <c r="AU27" s="162" t="str">
        <f>$L$27</f>
        <v>ee</v>
      </c>
      <c r="AV27" s="424"/>
      <c r="AW27" s="424"/>
      <c r="AX27" s="424"/>
      <c r="AY27" s="7">
        <f>IF(AV27&gt;AV26,1,0)+IF(AW27&gt;AW26,1,0)+IF(AX27&gt;AX26,1,0)</f>
        <v>0</v>
      </c>
      <c r="AZ27" s="362"/>
      <c r="BA27" s="162" t="str">
        <f>$L$31</f>
        <v>gg</v>
      </c>
      <c r="BB27" s="424"/>
      <c r="BC27" s="424"/>
      <c r="BD27" s="424"/>
      <c r="BE27" s="7">
        <f>IF(BB27&gt;BB26,1,0)+IF(BC27&gt;BC26,1,0)+IF(BD27&gt;BD26,1,0)</f>
        <v>0</v>
      </c>
      <c r="BF27" s="359"/>
      <c r="BG27" s="162" t="str">
        <f>$L$25</f>
        <v>dd</v>
      </c>
      <c r="BH27" s="424"/>
      <c r="BI27" s="424"/>
      <c r="BJ27" s="424"/>
      <c r="BK27" s="7">
        <f>IF(BH27&gt;BH26,1,0)+IF(BI27&gt;BI26,1,0)+IF(BJ27&gt;BJ26,1,0)</f>
        <v>0</v>
      </c>
      <c r="BL27" s="315"/>
      <c r="BM27" s="162" t="str">
        <f>$L$33</f>
        <v>hh</v>
      </c>
      <c r="BN27" s="424"/>
      <c r="BO27" s="424"/>
      <c r="BP27" s="424"/>
      <c r="BQ27" s="7">
        <f>IF(BN27&gt;BN26,1,0)+IF(BO27&gt;BO26,1,0)+IF(BP27&gt;BP26,1,0)</f>
        <v>0</v>
      </c>
      <c r="BR27" s="356"/>
    </row>
    <row r="28" spans="1:70" s="111" customFormat="1" ht="34.9" customHeight="1" thickTop="1" thickBot="1" x14ac:dyDescent="0.35">
      <c r="A28" s="345"/>
      <c r="B28" s="346"/>
      <c r="C28" s="346"/>
      <c r="D28" s="346"/>
      <c r="E28" s="346"/>
      <c r="F28" s="346"/>
      <c r="G28" s="346"/>
      <c r="H28" s="346"/>
      <c r="I28" s="346"/>
      <c r="J28" s="346"/>
      <c r="K28" s="343"/>
      <c r="L28" s="420"/>
      <c r="M28" s="420"/>
      <c r="N28" s="420"/>
      <c r="O28" s="420"/>
      <c r="P28" s="421"/>
      <c r="Q28" s="421"/>
      <c r="R28" s="421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572" t="s">
        <v>33</v>
      </c>
      <c r="AH28" s="572"/>
      <c r="AI28" s="572"/>
      <c r="AJ28" s="572"/>
      <c r="AK28" s="572"/>
      <c r="AL28" s="572"/>
      <c r="AM28" s="572"/>
      <c r="AN28" s="371"/>
      <c r="AO28" s="371"/>
      <c r="AP28" s="346"/>
      <c r="AQ28" s="346"/>
      <c r="AR28" s="346"/>
      <c r="AS28" s="346"/>
      <c r="AT28" s="346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  <c r="BG28" s="362"/>
      <c r="BH28" s="362"/>
      <c r="BI28" s="362"/>
      <c r="BJ28" s="362"/>
      <c r="BK28" s="362"/>
      <c r="BL28" s="315"/>
      <c r="BM28" s="315"/>
      <c r="BN28" s="315"/>
      <c r="BO28" s="315"/>
      <c r="BP28" s="315"/>
      <c r="BQ28" s="315"/>
      <c r="BR28" s="356"/>
    </row>
    <row r="29" spans="1:70" s="111" customFormat="1" ht="34.9" customHeight="1" thickTop="1" thickBot="1" x14ac:dyDescent="0.25">
      <c r="A29" s="345"/>
      <c r="B29" s="346"/>
      <c r="C29" s="346"/>
      <c r="D29" s="346"/>
      <c r="E29" s="346"/>
      <c r="F29" s="346"/>
      <c r="G29" s="346"/>
      <c r="H29" s="346"/>
      <c r="I29" s="346"/>
      <c r="J29" s="346"/>
      <c r="K29" s="382" t="s">
        <v>28</v>
      </c>
      <c r="L29" s="568" t="s">
        <v>34</v>
      </c>
      <c r="M29" s="569"/>
      <c r="N29" s="569"/>
      <c r="O29" s="569"/>
      <c r="P29" s="569"/>
      <c r="Q29" s="569"/>
      <c r="R29" s="570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571" t="str">
        <f>$J$14</f>
        <v>ff</v>
      </c>
      <c r="AH29" s="571"/>
      <c r="AI29" s="571"/>
      <c r="AJ29" s="571"/>
      <c r="AK29" s="571"/>
      <c r="AL29" s="571"/>
      <c r="AM29" s="571"/>
      <c r="AN29" s="379"/>
      <c r="AO29" s="374"/>
      <c r="AP29" s="346"/>
      <c r="AQ29" s="346"/>
      <c r="AR29" s="346"/>
      <c r="AS29" s="346"/>
      <c r="AT29" s="346"/>
      <c r="AU29" s="355"/>
      <c r="AV29" s="355"/>
      <c r="AW29" s="355"/>
      <c r="AX29" s="355"/>
      <c r="AY29" s="355"/>
      <c r="AZ29" s="362"/>
      <c r="BA29" s="220"/>
      <c r="BB29" s="362"/>
      <c r="BC29" s="362"/>
      <c r="BD29" s="362"/>
      <c r="BE29" s="362"/>
      <c r="BF29" s="362"/>
      <c r="BG29" s="362"/>
      <c r="BH29" s="362"/>
      <c r="BI29" s="362"/>
      <c r="BJ29" s="362"/>
      <c r="BK29" s="362"/>
      <c r="BL29" s="362"/>
      <c r="BM29" s="362"/>
      <c r="BN29" s="362"/>
      <c r="BO29" s="362"/>
      <c r="BP29" s="362"/>
      <c r="BQ29" s="362"/>
      <c r="BR29" s="356"/>
    </row>
    <row r="30" spans="1:70" s="111" customFormat="1" ht="34.9" customHeight="1" thickTop="1" thickBot="1" x14ac:dyDescent="0.35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3"/>
      <c r="L30" s="420"/>
      <c r="M30" s="420"/>
      <c r="N30" s="420"/>
      <c r="O30" s="420"/>
      <c r="P30" s="421"/>
      <c r="Q30" s="421"/>
      <c r="R30" s="421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572" t="s">
        <v>35</v>
      </c>
      <c r="AH30" s="572"/>
      <c r="AI30" s="572"/>
      <c r="AJ30" s="572"/>
      <c r="AK30" s="572"/>
      <c r="AL30" s="572"/>
      <c r="AM30" s="572"/>
      <c r="AN30" s="371"/>
      <c r="AO30" s="371"/>
      <c r="AP30" s="220"/>
      <c r="AQ30" s="346"/>
      <c r="AR30" s="346"/>
      <c r="AS30" s="346"/>
      <c r="AT30" s="346"/>
      <c r="AU30" s="355"/>
      <c r="AV30" s="355"/>
      <c r="AW30" s="355"/>
      <c r="AX30" s="355"/>
      <c r="AY30" s="355"/>
      <c r="AZ30" s="362"/>
      <c r="BA30" s="220"/>
      <c r="BB30" s="362"/>
      <c r="BC30" s="362"/>
      <c r="BD30" s="362"/>
      <c r="BE30" s="362"/>
      <c r="BF30" s="362"/>
      <c r="BG30" s="362"/>
      <c r="BH30" s="362"/>
      <c r="BI30" s="362"/>
      <c r="BJ30" s="362"/>
      <c r="BK30" s="362"/>
      <c r="BL30" s="362"/>
      <c r="BM30" s="362"/>
      <c r="BN30" s="362"/>
      <c r="BO30" s="362"/>
      <c r="BP30" s="362"/>
      <c r="BQ30" s="362"/>
      <c r="BR30" s="356"/>
    </row>
    <row r="31" spans="1:70" s="111" customFormat="1" ht="34.9" customHeight="1" thickTop="1" thickBot="1" x14ac:dyDescent="0.25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82" t="s">
        <v>36</v>
      </c>
      <c r="L31" s="568" t="s">
        <v>41</v>
      </c>
      <c r="M31" s="569"/>
      <c r="N31" s="569"/>
      <c r="O31" s="569"/>
      <c r="P31" s="569"/>
      <c r="Q31" s="569"/>
      <c r="R31" s="570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571" t="str">
        <f>$J$15</f>
        <v>gg</v>
      </c>
      <c r="AH31" s="571"/>
      <c r="AI31" s="571"/>
      <c r="AJ31" s="571"/>
      <c r="AK31" s="571"/>
      <c r="AL31" s="571"/>
      <c r="AM31" s="571"/>
      <c r="AN31" s="379"/>
      <c r="AO31" s="374"/>
      <c r="AP31" s="346"/>
      <c r="AQ31" s="346"/>
      <c r="AR31" s="346"/>
      <c r="AS31" s="346"/>
      <c r="AT31" s="346"/>
      <c r="AU31" s="355"/>
      <c r="AV31" s="355"/>
      <c r="AW31" s="355"/>
      <c r="AX31" s="355"/>
      <c r="AY31" s="355"/>
      <c r="AZ31" s="362"/>
      <c r="BA31" s="362"/>
      <c r="BB31" s="362"/>
      <c r="BC31" s="362"/>
      <c r="BD31" s="362"/>
      <c r="BE31" s="362"/>
      <c r="BF31" s="362"/>
      <c r="BG31" s="362"/>
      <c r="BH31" s="362"/>
      <c r="BI31" s="362"/>
      <c r="BJ31" s="362"/>
      <c r="BK31" s="362"/>
      <c r="BL31" s="362"/>
      <c r="BM31" s="362"/>
      <c r="BN31" s="362"/>
      <c r="BO31" s="362"/>
      <c r="BP31" s="362"/>
      <c r="BQ31" s="362"/>
      <c r="BR31" s="356"/>
    </row>
    <row r="32" spans="1:70" s="220" customFormat="1" ht="34.9" customHeight="1" thickTop="1" thickBot="1" x14ac:dyDescent="0.3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82"/>
      <c r="L32" s="431"/>
      <c r="M32" s="431"/>
      <c r="N32" s="431"/>
      <c r="O32" s="431"/>
      <c r="P32" s="431"/>
      <c r="Q32" s="431"/>
      <c r="R32" s="431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572" t="s">
        <v>39</v>
      </c>
      <c r="AH32" s="572"/>
      <c r="AI32" s="572"/>
      <c r="AJ32" s="572"/>
      <c r="AK32" s="572"/>
      <c r="AL32" s="572"/>
      <c r="AM32" s="572"/>
      <c r="AN32" s="374"/>
      <c r="AO32" s="374"/>
      <c r="AP32" s="346"/>
      <c r="AQ32" s="346"/>
      <c r="AR32" s="346"/>
      <c r="AS32" s="346"/>
      <c r="AT32" s="346"/>
      <c r="AU32" s="355"/>
      <c r="AV32" s="355"/>
      <c r="AW32" s="355"/>
      <c r="AX32" s="355"/>
      <c r="AY32" s="355"/>
      <c r="AZ32" s="362"/>
      <c r="BA32" s="362"/>
      <c r="BB32" s="362"/>
      <c r="BC32" s="362"/>
      <c r="BD32" s="362"/>
      <c r="BE32" s="362"/>
      <c r="BF32" s="362"/>
      <c r="BG32" s="362"/>
      <c r="BH32" s="362"/>
      <c r="BI32" s="362"/>
      <c r="BJ32" s="362"/>
      <c r="BK32" s="362"/>
      <c r="BL32" s="362"/>
      <c r="BM32" s="362"/>
      <c r="BN32" s="362"/>
      <c r="BO32" s="362"/>
      <c r="BP32" s="362"/>
      <c r="BQ32" s="362"/>
      <c r="BR32" s="356"/>
    </row>
    <row r="33" spans="1:70" s="220" customFormat="1" ht="34.9" customHeight="1" thickTop="1" thickBot="1" x14ac:dyDescent="0.2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82" t="s">
        <v>38</v>
      </c>
      <c r="L33" s="568" t="s">
        <v>42</v>
      </c>
      <c r="M33" s="569"/>
      <c r="N33" s="569"/>
      <c r="O33" s="569"/>
      <c r="P33" s="569"/>
      <c r="Q33" s="569"/>
      <c r="R33" s="570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571" t="str">
        <f>$J$16</f>
        <v>hh</v>
      </c>
      <c r="AH33" s="571"/>
      <c r="AI33" s="571"/>
      <c r="AJ33" s="571"/>
      <c r="AK33" s="571"/>
      <c r="AL33" s="571"/>
      <c r="AM33" s="571"/>
      <c r="AN33" s="374"/>
      <c r="AO33" s="374"/>
      <c r="AP33" s="346"/>
      <c r="AQ33" s="346"/>
      <c r="AR33" s="346"/>
      <c r="AS33" s="346"/>
      <c r="AT33" s="346"/>
      <c r="AU33" s="355"/>
      <c r="AV33" s="355"/>
      <c r="AW33" s="355"/>
      <c r="AX33" s="355"/>
      <c r="AY33" s="355"/>
      <c r="AZ33" s="362"/>
      <c r="BA33" s="362"/>
      <c r="BB33" s="362"/>
      <c r="BC33" s="362"/>
      <c r="BD33" s="362"/>
      <c r="BE33" s="362"/>
      <c r="BF33" s="362"/>
      <c r="BG33" s="362"/>
      <c r="BH33" s="362"/>
      <c r="BI33" s="362"/>
      <c r="BJ33" s="362"/>
      <c r="BK33" s="362"/>
      <c r="BL33" s="362"/>
      <c r="BM33" s="362"/>
      <c r="BN33" s="362"/>
      <c r="BO33" s="362"/>
      <c r="BP33" s="362"/>
      <c r="BQ33" s="362"/>
      <c r="BR33" s="356"/>
    </row>
    <row r="34" spans="1:70" ht="34.9" customHeight="1" thickTop="1" thickBot="1" x14ac:dyDescent="0.3">
      <c r="A34" s="381"/>
      <c r="B34" s="384"/>
      <c r="C34" s="384" t="s">
        <v>98</v>
      </c>
      <c r="D34" s="384"/>
      <c r="E34" s="384"/>
      <c r="F34" s="384"/>
      <c r="G34" s="384"/>
      <c r="H34" s="384"/>
      <c r="I34" s="384"/>
      <c r="J34" s="384"/>
      <c r="K34" s="573"/>
      <c r="L34" s="573"/>
      <c r="M34" s="573"/>
      <c r="N34" s="573"/>
      <c r="O34" s="573"/>
      <c r="P34" s="384"/>
      <c r="Q34" s="384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85"/>
      <c r="AJ34" s="385"/>
      <c r="AK34" s="385"/>
      <c r="AL34" s="385"/>
      <c r="AM34" s="380"/>
      <c r="AN34" s="380"/>
      <c r="AO34" s="377"/>
      <c r="AP34" s="378"/>
      <c r="AQ34" s="378"/>
      <c r="AR34" s="378"/>
      <c r="AS34" s="378"/>
      <c r="AT34" s="369"/>
      <c r="AU34" s="364"/>
      <c r="AV34" s="364"/>
      <c r="AW34" s="364"/>
      <c r="AX34" s="364"/>
      <c r="AY34" s="364"/>
      <c r="AZ34" s="364"/>
      <c r="BA34" s="364"/>
      <c r="BB34" s="364"/>
      <c r="BC34" s="364"/>
      <c r="BD34" s="364"/>
      <c r="BE34" s="364"/>
      <c r="BF34" s="364"/>
      <c r="BG34" s="364"/>
      <c r="BH34" s="364"/>
      <c r="BI34" s="364"/>
      <c r="BJ34" s="492"/>
      <c r="BK34" s="493"/>
      <c r="BL34" s="493"/>
      <c r="BM34" s="493"/>
      <c r="BN34" s="493"/>
      <c r="BO34" s="493"/>
      <c r="BP34" s="364"/>
      <c r="BQ34" s="364"/>
      <c r="BR34" s="358"/>
    </row>
  </sheetData>
  <mergeCells count="56">
    <mergeCell ref="AG28:AM28"/>
    <mergeCell ref="L29:R29"/>
    <mergeCell ref="AG29:AM29"/>
    <mergeCell ref="K34:O34"/>
    <mergeCell ref="BJ34:BO34"/>
    <mergeCell ref="AG30:AM30"/>
    <mergeCell ref="L31:R31"/>
    <mergeCell ref="AG31:AM31"/>
    <mergeCell ref="AG32:AM32"/>
    <mergeCell ref="L33:R33"/>
    <mergeCell ref="AG33:AM33"/>
    <mergeCell ref="AG24:AM24"/>
    <mergeCell ref="L25:R25"/>
    <mergeCell ref="AG25:AM25"/>
    <mergeCell ref="AG26:AM26"/>
    <mergeCell ref="L27:R27"/>
    <mergeCell ref="AG27:AM27"/>
    <mergeCell ref="L21:R21"/>
    <mergeCell ref="AG21:AM21"/>
    <mergeCell ref="AG22:AM22"/>
    <mergeCell ref="L23:R23"/>
    <mergeCell ref="AG23:AM23"/>
    <mergeCell ref="L18:R18"/>
    <mergeCell ref="AG18:AM18"/>
    <mergeCell ref="L19:R19"/>
    <mergeCell ref="AG19:AM19"/>
    <mergeCell ref="AG20:AM20"/>
    <mergeCell ref="BP6:BP7"/>
    <mergeCell ref="BQ6:BQ7"/>
    <mergeCell ref="AJ8:AL8"/>
    <mergeCell ref="AM8:AO8"/>
    <mergeCell ref="AP8:AR8"/>
    <mergeCell ref="BD6:BD7"/>
    <mergeCell ref="BE6:BE7"/>
    <mergeCell ref="BH6:BH7"/>
    <mergeCell ref="AY6:AY7"/>
    <mergeCell ref="BB6:BB7"/>
    <mergeCell ref="BC6:BC7"/>
    <mergeCell ref="BN6:BN7"/>
    <mergeCell ref="BO6:BO7"/>
    <mergeCell ref="L2:AT2"/>
    <mergeCell ref="BA4:BK4"/>
    <mergeCell ref="L6:N8"/>
    <mergeCell ref="O6:Q8"/>
    <mergeCell ref="R6:T8"/>
    <mergeCell ref="U6:W8"/>
    <mergeCell ref="X6:Z8"/>
    <mergeCell ref="AA6:AC8"/>
    <mergeCell ref="AD6:AF8"/>
    <mergeCell ref="AG6:AI8"/>
    <mergeCell ref="BI6:BI7"/>
    <mergeCell ref="BJ6:BJ7"/>
    <mergeCell ref="BK6:BK7"/>
    <mergeCell ref="AV6:AV7"/>
    <mergeCell ref="AW6:AW7"/>
    <mergeCell ref="AX6:AX7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38"/>
  <sheetViews>
    <sheetView zoomScale="50" zoomScaleNormal="50" workbookViewId="0">
      <selection activeCell="AS23" sqref="AS23"/>
    </sheetView>
  </sheetViews>
  <sheetFormatPr baseColWidth="10" defaultColWidth="11.42578125" defaultRowHeight="12.75" x14ac:dyDescent="0.2"/>
  <cols>
    <col min="1" max="1" width="5.7109375" style="110" customWidth="1"/>
    <col min="2" max="2" width="14.7109375" style="110" hidden="1" customWidth="1"/>
    <col min="3" max="3" width="7.7109375" style="110" hidden="1" customWidth="1"/>
    <col min="4" max="4" width="25.7109375" style="110" hidden="1" customWidth="1"/>
    <col min="5" max="7" width="7.7109375" style="110" hidden="1" customWidth="1"/>
    <col min="8" max="8" width="14.7109375" style="110" hidden="1" customWidth="1"/>
    <col min="9" max="9" width="7.7109375" style="110" hidden="1" customWidth="1"/>
    <col min="10" max="10" width="25.7109375" style="110" hidden="1" customWidth="1"/>
    <col min="11" max="11" width="22.7109375" style="110" customWidth="1"/>
    <col min="12" max="12" width="5.7109375" style="110" customWidth="1"/>
    <col min="13" max="13" width="1.7109375" style="110" customWidth="1"/>
    <col min="14" max="15" width="5.7109375" style="110" customWidth="1"/>
    <col min="16" max="16" width="1.7109375" style="110" customWidth="1"/>
    <col min="17" max="18" width="5.7109375" style="110" customWidth="1"/>
    <col min="19" max="19" width="1.7109375" style="110" customWidth="1"/>
    <col min="20" max="21" width="5.7109375" style="110" customWidth="1"/>
    <col min="22" max="22" width="1.7109375" style="110" customWidth="1"/>
    <col min="23" max="24" width="5.7109375" style="110" customWidth="1"/>
    <col min="25" max="25" width="1.7109375" style="110" customWidth="1"/>
    <col min="26" max="27" width="5.7109375" style="110" customWidth="1"/>
    <col min="28" max="28" width="1.7109375" style="110" customWidth="1"/>
    <col min="29" max="30" width="5.7109375" style="110" customWidth="1"/>
    <col min="31" max="31" width="1.7109375" style="110" customWidth="1"/>
    <col min="32" max="33" width="5.7109375" style="110" customWidth="1"/>
    <col min="34" max="34" width="1.7109375" style="110" customWidth="1"/>
    <col min="35" max="36" width="5.7109375" style="110" customWidth="1"/>
    <col min="37" max="37" width="1.7109375" style="110" customWidth="1"/>
    <col min="38" max="39" width="5.7109375" style="110" customWidth="1"/>
    <col min="40" max="40" width="1.7109375" style="110" customWidth="1"/>
    <col min="41" max="41" width="5.7109375" style="110" customWidth="1"/>
    <col min="42" max="42" width="7.28515625" style="110" customWidth="1"/>
    <col min="43" max="43" width="1.7109375" style="110" customWidth="1"/>
    <col min="44" max="44" width="7.28515625" style="110" customWidth="1"/>
    <col min="45" max="45" width="5.85546875" style="110" customWidth="1"/>
    <col min="46" max="46" width="1.5703125" style="110" customWidth="1"/>
    <col min="47" max="47" width="5.85546875" style="110" customWidth="1"/>
    <col min="48" max="48" width="5.7109375" style="110" customWidth="1"/>
    <col min="49" max="49" width="1.7109375" style="110" customWidth="1"/>
    <col min="50" max="50" width="5.7109375" style="110" customWidth="1"/>
    <col min="51" max="51" width="7.7109375" style="110" customWidth="1"/>
    <col min="52" max="52" width="10.85546875" style="110" customWidth="1"/>
    <col min="53" max="53" width="27.7109375" style="110" customWidth="1"/>
    <col min="54" max="57" width="5.7109375" style="110" customWidth="1"/>
    <col min="58" max="58" width="8.7109375" style="110" customWidth="1"/>
    <col min="59" max="59" width="27.7109375" style="110" customWidth="1"/>
    <col min="60" max="63" width="5.7109375" style="110" customWidth="1"/>
    <col min="64" max="64" width="8.7109375" style="110" customWidth="1"/>
    <col min="65" max="65" width="27.7109375" style="110" customWidth="1"/>
    <col min="66" max="69" width="5.7109375" style="110" customWidth="1"/>
    <col min="70" max="70" width="8.7109375" style="261" customWidth="1"/>
    <col min="71" max="71" width="27.7109375" style="261" customWidth="1"/>
    <col min="72" max="75" width="5.7109375" style="261" customWidth="1"/>
    <col min="76" max="76" width="8.7109375" style="110" customWidth="1"/>
    <col min="77" max="77" width="27.7109375" style="261" customWidth="1"/>
    <col min="78" max="80" width="5.7109375" style="261" customWidth="1"/>
    <col min="81" max="82" width="5.7109375" style="110" customWidth="1"/>
    <col min="83" max="16384" width="11.42578125" style="110"/>
  </cols>
  <sheetData>
    <row r="1" spans="1:82" s="194" customFormat="1" ht="15" customHeight="1" x14ac:dyDescent="0.2">
      <c r="A1" s="340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8"/>
    </row>
    <row r="2" spans="1:82" ht="32.25" x14ac:dyDescent="0.2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574" t="s">
        <v>94</v>
      </c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389"/>
      <c r="BB2" s="349"/>
      <c r="BC2" s="349"/>
      <c r="BD2" s="349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43"/>
      <c r="CD2" s="354"/>
    </row>
    <row r="3" spans="1:82" ht="19.899999999999999" customHeight="1" x14ac:dyDescent="0.2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6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9"/>
      <c r="BB3" s="349"/>
      <c r="BC3" s="349"/>
      <c r="BD3" s="349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43"/>
      <c r="CD3" s="354"/>
    </row>
    <row r="4" spans="1:82" ht="34.9" customHeight="1" x14ac:dyDescent="0.2">
      <c r="A4" s="342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51"/>
      <c r="M4" s="351"/>
      <c r="N4" s="351"/>
      <c r="O4" s="351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9"/>
      <c r="BB4" s="349"/>
      <c r="BC4" s="349"/>
      <c r="BD4" s="349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  <c r="BS4" s="350"/>
      <c r="BT4" s="350"/>
      <c r="BU4" s="350"/>
      <c r="BV4" s="350"/>
      <c r="BW4" s="350"/>
      <c r="BX4" s="350"/>
      <c r="BY4" s="350"/>
      <c r="BZ4" s="350"/>
      <c r="CA4" s="350"/>
      <c r="CB4" s="350"/>
      <c r="CC4" s="343"/>
      <c r="CD4" s="354"/>
    </row>
    <row r="5" spans="1:82" ht="34.9" customHeight="1" x14ac:dyDescent="0.2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4"/>
      <c r="L5" s="353"/>
      <c r="M5" s="353"/>
      <c r="N5" s="353"/>
      <c r="O5" s="35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9"/>
      <c r="BB5" s="349"/>
      <c r="BC5" s="349"/>
      <c r="BD5" s="349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  <c r="BS5" s="350"/>
      <c r="BT5" s="350"/>
      <c r="BU5" s="350"/>
      <c r="BV5" s="350"/>
      <c r="BW5" s="350"/>
      <c r="BX5" s="350"/>
      <c r="BY5" s="350"/>
      <c r="BZ5" s="350"/>
      <c r="CA5" s="350"/>
      <c r="CB5" s="350"/>
      <c r="CC5" s="343"/>
      <c r="CD5" s="354"/>
    </row>
    <row r="6" spans="1:82" s="111" customFormat="1" ht="34.9" customHeight="1" thickBot="1" x14ac:dyDescent="0.25">
      <c r="A6" s="345"/>
      <c r="B6" s="346"/>
      <c r="C6" s="346"/>
      <c r="D6" s="346"/>
      <c r="E6" s="346"/>
      <c r="F6" s="346"/>
      <c r="G6" s="346"/>
      <c r="H6" s="346"/>
      <c r="I6" s="346"/>
      <c r="J6" s="346"/>
      <c r="K6" s="344"/>
      <c r="L6" s="576" t="str">
        <f>$L$21</f>
        <v>aa</v>
      </c>
      <c r="M6" s="576"/>
      <c r="N6" s="576"/>
      <c r="O6" s="576" t="str">
        <f>$L$22</f>
        <v>bb</v>
      </c>
      <c r="P6" s="576"/>
      <c r="Q6" s="576"/>
      <c r="R6" s="576" t="str">
        <f>$L$24</f>
        <v>cc</v>
      </c>
      <c r="S6" s="576"/>
      <c r="T6" s="576"/>
      <c r="U6" s="576" t="str">
        <f>$L$25</f>
        <v>dd</v>
      </c>
      <c r="V6" s="576"/>
      <c r="W6" s="576"/>
      <c r="X6" s="576" t="str">
        <f>$L$27</f>
        <v>ee</v>
      </c>
      <c r="Y6" s="576"/>
      <c r="Z6" s="576"/>
      <c r="AA6" s="577" t="str">
        <f>$L$28</f>
        <v>ff</v>
      </c>
      <c r="AB6" s="577"/>
      <c r="AC6" s="577"/>
      <c r="AD6" s="578" t="str">
        <f>$L$30</f>
        <v>gg</v>
      </c>
      <c r="AE6" s="578"/>
      <c r="AF6" s="578"/>
      <c r="AG6" s="578" t="str">
        <f>$L$31</f>
        <v>hh</v>
      </c>
      <c r="AH6" s="578"/>
      <c r="AI6" s="578"/>
      <c r="AJ6" s="578" t="str">
        <f>$L$33</f>
        <v>ii</v>
      </c>
      <c r="AK6" s="578"/>
      <c r="AL6" s="578"/>
      <c r="AM6" s="578" t="str">
        <f>$L$34</f>
        <v>jj</v>
      </c>
      <c r="AN6" s="578"/>
      <c r="AO6" s="578"/>
      <c r="AP6" s="365"/>
      <c r="AQ6" s="365"/>
      <c r="AR6" s="365"/>
      <c r="AS6" s="365"/>
      <c r="AT6" s="365"/>
      <c r="AU6" s="346"/>
      <c r="AV6" s="343"/>
      <c r="AW6" s="343"/>
      <c r="AX6" s="343"/>
      <c r="AY6" s="343"/>
      <c r="AZ6" s="366"/>
      <c r="BA6" s="407" t="s">
        <v>43</v>
      </c>
      <c r="BB6" s="579" t="s">
        <v>1</v>
      </c>
      <c r="BC6" s="579" t="s">
        <v>2</v>
      </c>
      <c r="BD6" s="579" t="s">
        <v>3</v>
      </c>
      <c r="BE6" s="579" t="s">
        <v>4</v>
      </c>
      <c r="BF6" s="357"/>
      <c r="BG6" s="407" t="s">
        <v>44</v>
      </c>
      <c r="BH6" s="579" t="s">
        <v>1</v>
      </c>
      <c r="BI6" s="579" t="s">
        <v>2</v>
      </c>
      <c r="BJ6" s="579" t="s">
        <v>3</v>
      </c>
      <c r="BK6" s="579" t="s">
        <v>4</v>
      </c>
      <c r="BL6" s="355"/>
      <c r="BM6" s="407" t="s">
        <v>45</v>
      </c>
      <c r="BN6" s="579" t="s">
        <v>1</v>
      </c>
      <c r="BO6" s="579" t="s">
        <v>2</v>
      </c>
      <c r="BP6" s="579" t="s">
        <v>3</v>
      </c>
      <c r="BQ6" s="579" t="s">
        <v>4</v>
      </c>
      <c r="BR6" s="357"/>
      <c r="BS6" s="407" t="s">
        <v>46</v>
      </c>
      <c r="BT6" s="579" t="s">
        <v>1</v>
      </c>
      <c r="BU6" s="579" t="s">
        <v>2</v>
      </c>
      <c r="BV6" s="579" t="s">
        <v>3</v>
      </c>
      <c r="BW6" s="579" t="s">
        <v>4</v>
      </c>
      <c r="BX6" s="357"/>
      <c r="BY6" s="407" t="s">
        <v>47</v>
      </c>
      <c r="BZ6" s="579" t="s">
        <v>1</v>
      </c>
      <c r="CA6" s="579" t="s">
        <v>2</v>
      </c>
      <c r="CB6" s="485" t="s">
        <v>3</v>
      </c>
      <c r="CC6" s="485" t="s">
        <v>4</v>
      </c>
      <c r="CD6" s="356"/>
    </row>
    <row r="7" spans="1:82" s="111" customFormat="1" ht="34.9" customHeight="1" thickBot="1" x14ac:dyDescent="0.25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3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7"/>
      <c r="AB7" s="577"/>
      <c r="AC7" s="577"/>
      <c r="AD7" s="578"/>
      <c r="AE7" s="578"/>
      <c r="AF7" s="578"/>
      <c r="AG7" s="578"/>
      <c r="AH7" s="578"/>
      <c r="AI7" s="578"/>
      <c r="AJ7" s="578"/>
      <c r="AK7" s="578"/>
      <c r="AL7" s="578"/>
      <c r="AM7" s="578"/>
      <c r="AN7" s="578"/>
      <c r="AO7" s="578"/>
      <c r="AP7" s="365"/>
      <c r="AQ7" s="365"/>
      <c r="AR7" s="365"/>
      <c r="AS7" s="365"/>
      <c r="AT7" s="365"/>
      <c r="AU7" s="346"/>
      <c r="AV7" s="346"/>
      <c r="AW7" s="346"/>
      <c r="AX7" s="346"/>
      <c r="AY7" s="346"/>
      <c r="AZ7" s="366"/>
      <c r="BA7" s="355"/>
      <c r="BB7" s="486"/>
      <c r="BC7" s="486"/>
      <c r="BD7" s="486"/>
      <c r="BE7" s="486"/>
      <c r="BF7" s="357"/>
      <c r="BG7" s="357"/>
      <c r="BH7" s="486"/>
      <c r="BI7" s="486"/>
      <c r="BJ7" s="486"/>
      <c r="BK7" s="486"/>
      <c r="BL7" s="357"/>
      <c r="BM7" s="357"/>
      <c r="BN7" s="486"/>
      <c r="BO7" s="486"/>
      <c r="BP7" s="486"/>
      <c r="BQ7" s="486"/>
      <c r="BR7" s="357"/>
      <c r="BS7" s="357"/>
      <c r="BT7" s="486"/>
      <c r="BU7" s="486"/>
      <c r="BV7" s="486"/>
      <c r="BW7" s="486"/>
      <c r="BX7" s="357"/>
      <c r="BY7" s="357"/>
      <c r="BZ7" s="486"/>
      <c r="CA7" s="486"/>
      <c r="CB7" s="486"/>
      <c r="CC7" s="486"/>
      <c r="CD7" s="356"/>
    </row>
    <row r="8" spans="1:82" s="111" customFormat="1" ht="34.9" customHeight="1" thickBot="1" x14ac:dyDescent="0.25">
      <c r="A8" s="345"/>
      <c r="B8" s="347" t="s">
        <v>5</v>
      </c>
      <c r="C8" s="347"/>
      <c r="D8" s="347"/>
      <c r="E8" s="347"/>
      <c r="F8" s="347"/>
      <c r="G8" s="347"/>
      <c r="H8" s="347"/>
      <c r="I8" s="347"/>
      <c r="J8" s="347"/>
      <c r="K8" s="343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7"/>
      <c r="AB8" s="577"/>
      <c r="AC8" s="577"/>
      <c r="AD8" s="578"/>
      <c r="AE8" s="578"/>
      <c r="AF8" s="578"/>
      <c r="AG8" s="578"/>
      <c r="AH8" s="578"/>
      <c r="AI8" s="578"/>
      <c r="AJ8" s="578"/>
      <c r="AK8" s="578"/>
      <c r="AL8" s="578"/>
      <c r="AM8" s="578"/>
      <c r="AN8" s="578"/>
      <c r="AO8" s="578"/>
      <c r="AP8" s="580" t="s">
        <v>96</v>
      </c>
      <c r="AQ8" s="580"/>
      <c r="AR8" s="580"/>
      <c r="AS8" s="581" t="s">
        <v>4</v>
      </c>
      <c r="AT8" s="581"/>
      <c r="AU8" s="581" t="s">
        <v>95</v>
      </c>
      <c r="AV8" s="566" t="s">
        <v>22</v>
      </c>
      <c r="AW8" s="566"/>
      <c r="AX8" s="566"/>
      <c r="AY8" s="112" t="s">
        <v>8</v>
      </c>
      <c r="AZ8" s="343"/>
      <c r="BA8" s="236" t="str">
        <f>$L$21</f>
        <v>aa</v>
      </c>
      <c r="BB8" s="437"/>
      <c r="BC8" s="437"/>
      <c r="BD8" s="437"/>
      <c r="BE8" s="237">
        <f>IF(BB8&gt;BB9,1,0)+IF(BC8&gt;BC9,1,0)+IF(BD8&gt;BD9,1,0)</f>
        <v>0</v>
      </c>
      <c r="BF8" s="362"/>
      <c r="BG8" s="236" t="str">
        <f>$L$24</f>
        <v>cc</v>
      </c>
      <c r="BH8" s="437"/>
      <c r="BI8" s="437"/>
      <c r="BJ8" s="437"/>
      <c r="BK8" s="237">
        <f>IF(BH8&gt;BH9,1,0)+IF(BI8&gt;BI9,1,0)+IF(BJ8&gt;BJ9,1,0)</f>
        <v>0</v>
      </c>
      <c r="BL8" s="359"/>
      <c r="BM8" s="236" t="str">
        <f>$L$24</f>
        <v>cc</v>
      </c>
      <c r="BN8" s="437"/>
      <c r="BO8" s="437"/>
      <c r="BP8" s="437"/>
      <c r="BQ8" s="237">
        <f>IF(BN8&gt;BN9,1,0)+IF(BO8&gt;BO9,1,0)+IF(BP8&gt;BP9,1,0)</f>
        <v>0</v>
      </c>
      <c r="BR8" s="359"/>
      <c r="BS8" s="236" t="str">
        <f>$L$22</f>
        <v>bb</v>
      </c>
      <c r="BT8" s="437"/>
      <c r="BU8" s="437"/>
      <c r="BV8" s="437"/>
      <c r="BW8" s="237">
        <f>IF(BT8&gt;BT9,1,0)+IF(BU8&gt;BU9,1,0)+IF(BV8&gt;BV9,1,0)</f>
        <v>0</v>
      </c>
      <c r="BX8" s="394"/>
      <c r="BY8" s="238" t="str">
        <f>$L$28</f>
        <v>ff</v>
      </c>
      <c r="BZ8" s="437"/>
      <c r="CA8" s="437"/>
      <c r="CB8" s="437"/>
      <c r="CC8" s="237">
        <f>IF(BZ8&gt;BZ9,1,0)+IF(CA8&gt;CA9,1,0)+IF(CB8&gt;CB9,1,0)</f>
        <v>0</v>
      </c>
      <c r="CD8" s="356"/>
    </row>
    <row r="9" spans="1:82" s="111" customFormat="1" ht="34.9" customHeight="1" thickTop="1" thickBot="1" x14ac:dyDescent="0.25">
      <c r="A9" s="345"/>
      <c r="B9" s="239">
        <f t="shared" ref="B9:B18" si="0">IF(K9="","-",RANK(G9,$G$9:$G$18,0)+RANK(F9,$F$9:$F$18,0)%+RANK(E9,$E$9:$E$18,0)%%+ROW()%%%)</f>
        <v>1.0101089999999999</v>
      </c>
      <c r="C9" s="240">
        <f t="shared" ref="C9:C18" si="1">IF(B9="","",RANK(B9,$B$9:$B$18,1))</f>
        <v>1</v>
      </c>
      <c r="D9" s="203" t="str">
        <f>$L$21</f>
        <v>aa</v>
      </c>
      <c r="E9" s="241">
        <f>SUM(AP9-AR9)</f>
        <v>0</v>
      </c>
      <c r="F9" s="241">
        <f>SUM(AS9-AU9)</f>
        <v>0</v>
      </c>
      <c r="G9" s="210">
        <f t="shared" ref="G9:G18" si="2">SUM(AV9-AX9)</f>
        <v>0</v>
      </c>
      <c r="H9" s="204">
        <f>SMALL($B$9:$B$18,1)</f>
        <v>1.0101089999999999</v>
      </c>
      <c r="I9" s="205">
        <f t="shared" ref="I9:I18" si="3">IF(H9="","",RANK(H9,$H$9:$H$18,1))</f>
        <v>1</v>
      </c>
      <c r="J9" s="206" t="str">
        <f t="shared" ref="J9:J18" si="4">INDEX($D$9:$D$18,MATCH(H9,$B$9:$B$18,0),1)</f>
        <v>aa</v>
      </c>
      <c r="K9" s="113" t="str">
        <f>$L$21</f>
        <v>aa</v>
      </c>
      <c r="L9" s="242"/>
      <c r="M9" s="243"/>
      <c r="N9" s="244"/>
      <c r="O9" s="126" t="str">
        <f>IF($BQ$14+$BQ$15&gt;0,$BQ$14,"")</f>
        <v/>
      </c>
      <c r="P9" s="127" t="s">
        <v>9</v>
      </c>
      <c r="Q9" s="245" t="str">
        <f>IF($BQ$14+$BQ$15&gt;0,$BQ$15,"")</f>
        <v/>
      </c>
      <c r="R9" s="126" t="str">
        <f>IF($BK$33+$BK$34&gt;0,$BK$33,"")</f>
        <v/>
      </c>
      <c r="S9" s="127" t="s">
        <v>9</v>
      </c>
      <c r="T9" s="245" t="str">
        <f>IF($BK$33+$BK$34&gt;0,$BK$34,"")</f>
        <v/>
      </c>
      <c r="U9" s="126" t="str">
        <f>IF($CC$11+$CC$12&gt;0,$CC$11,"")</f>
        <v/>
      </c>
      <c r="V9" s="135" t="s">
        <v>9</v>
      </c>
      <c r="W9" s="245" t="str">
        <f>IF($CC$11+$CC$12&gt;0,$CC$12,"")</f>
        <v/>
      </c>
      <c r="X9" s="126" t="str">
        <f>IF($BW$36+$BW$37&gt;0,$BW$36,"")</f>
        <v/>
      </c>
      <c r="Y9" s="135" t="s">
        <v>9</v>
      </c>
      <c r="Z9" s="245" t="str">
        <f>IF($BW$36+$BW$37&gt;0,$BW$37,"")</f>
        <v/>
      </c>
      <c r="AA9" s="126" t="str">
        <f>IF($BK$20+$BK$21&gt;0,$BK$20,"")</f>
        <v/>
      </c>
      <c r="AB9" s="135" t="s">
        <v>9</v>
      </c>
      <c r="AC9" s="245" t="str">
        <f>IF($BK$20+$BK$21&gt;0,$BK$21,"")</f>
        <v/>
      </c>
      <c r="AD9" s="126" t="str">
        <f>IF($BW$11+$BW$12&gt;0,$BW$11,"")</f>
        <v/>
      </c>
      <c r="AE9" s="127" t="s">
        <v>9</v>
      </c>
      <c r="AF9" s="245" t="str">
        <f>IF($BW$11+$BW$12&gt;0,$BW$12,"")</f>
        <v/>
      </c>
      <c r="AG9" s="126" t="str">
        <f>IF($BE$33+$BE$34&gt;0,$BE$33,"")</f>
        <v/>
      </c>
      <c r="AH9" s="127" t="s">
        <v>9</v>
      </c>
      <c r="AI9" s="245" t="str">
        <f>IF($BE$33+$BE$34&gt;0,$BE$34,"")</f>
        <v/>
      </c>
      <c r="AJ9" s="126" t="str">
        <f>IF($BQ$30+$BQ$31&gt;0,$BQ$30,"")</f>
        <v/>
      </c>
      <c r="AK9" s="127" t="s">
        <v>9</v>
      </c>
      <c r="AL9" s="245" t="str">
        <f>IF($BQ$30+$BQ$31&gt;0,$BQ$31,"")</f>
        <v/>
      </c>
      <c r="AM9" s="126" t="str">
        <f>IF($BE$8+$BE$9&gt;0,$BE$8,"")</f>
        <v/>
      </c>
      <c r="AN9" s="127" t="s">
        <v>9</v>
      </c>
      <c r="AO9" s="140" t="str">
        <f>IF($BE$8+$BE$9&gt;0,$BE$9,"")</f>
        <v/>
      </c>
      <c r="AP9" s="264">
        <f>SUM($BB$8:$BD$8,$BB$33:$BD$33,$BH$20:$BJ$20,$BH$33:$BJ$33,$BN$14:$BP$14,$BN$30:$BP$30,$BT$11:$BV$11,$BT$36:$BV$36,$BZ$11:$CB$11)</f>
        <v>0</v>
      </c>
      <c r="AQ9" s="265" t="s">
        <v>9</v>
      </c>
      <c r="AR9" s="265">
        <f>SUM($BB$9:$BD$9,$BB$34:$BD$34,$BH$21:$BJ$21,$BH$34:$BJ$34,$BN$15:$BP$15,$BN$31:$BP$31,$BT$12:$BV$12,$BT$37:$BV$37,$BZ$12:$CB$12)</f>
        <v>0</v>
      </c>
      <c r="AS9" s="273">
        <f t="shared" ref="AS9:AS18" si="5">SUM(L9,O9,R9,U9,X9,AA9,AD9,AG9,AJ9,AM9)</f>
        <v>0</v>
      </c>
      <c r="AT9" s="266" t="s">
        <v>9</v>
      </c>
      <c r="AU9" s="274">
        <f t="shared" ref="AU9:AU18" si="6">SUM(N9,Q9,T9,W9,Z9,AC9,AF9,AI9,AL9,AO9)</f>
        <v>0</v>
      </c>
      <c r="AV9" s="175">
        <f>IF(L9&gt;N9,1,0)+IF(O9&gt;Q9,1,0)+IF(R9&gt;T9,1,0)+IF(U9&gt;W9,1,0)+IF(X9&gt;Z9,1,0)+IF(AA9&gt;AC9,1,0)+IF(AD9&gt;AF9,1,0)+IF(AG9&gt;AI9,1,0)+IF(AJ9&gt;AL9,1,0)+IF(AM9&gt;AO9,1,0)</f>
        <v>0</v>
      </c>
      <c r="AW9" s="282" t="s">
        <v>9</v>
      </c>
      <c r="AX9" s="177">
        <f>IF(N9&gt;L9,1,0)+IF(Q9&gt;O9,1,0)+IF(T9&gt;R9,1,0)+IF(W9&gt;U9,1,0)+IF(Z9&gt;X9,1,0)+IF(AC9&gt;AA9,1,0)+IF(AF9&gt;AD9,1,0)+IF(AI9&gt;AG9,1,0)+IF(AL9&gt;AJ9,1,0)+IF(AO9&gt;AM9,1,0)</f>
        <v>0</v>
      </c>
      <c r="AY9" s="279">
        <f t="shared" ref="AY9:AY18" si="7">IF(B9="","",RANK(B9,$B$9:$B$18,1))</f>
        <v>1</v>
      </c>
      <c r="AZ9" s="366"/>
      <c r="BA9" s="246" t="str">
        <f>$L$34</f>
        <v>jj</v>
      </c>
      <c r="BB9" s="438"/>
      <c r="BC9" s="438"/>
      <c r="BD9" s="438"/>
      <c r="BE9" s="247">
        <f>IF(BB9&gt;BB8,1,0)+IF(BC9&gt;BC8,1,0)+IF(BD9&gt;BD8,1,0)</f>
        <v>0</v>
      </c>
      <c r="BF9" s="362"/>
      <c r="BG9" s="246" t="str">
        <f>$L$25</f>
        <v>dd</v>
      </c>
      <c r="BH9" s="438"/>
      <c r="BI9" s="438"/>
      <c r="BJ9" s="438"/>
      <c r="BK9" s="247">
        <f>IF(BH9&gt;BH8,1,0)+IF(BI9&gt;BI8,1,0)+IF(BJ9&gt;BJ8,1,0)</f>
        <v>0</v>
      </c>
      <c r="BL9" s="359"/>
      <c r="BM9" s="246" t="str">
        <f>$L$33</f>
        <v>ii</v>
      </c>
      <c r="BN9" s="438"/>
      <c r="BO9" s="438"/>
      <c r="BP9" s="438"/>
      <c r="BQ9" s="247">
        <f>IF(BN9&gt;BN8,1,0)+IF(BO9&gt;BO8,1,0)+IF(BP9&gt;BP8,1,0)</f>
        <v>0</v>
      </c>
      <c r="BR9" s="359"/>
      <c r="BS9" s="246" t="str">
        <f>$L$28</f>
        <v>ff</v>
      </c>
      <c r="BT9" s="438"/>
      <c r="BU9" s="438"/>
      <c r="BV9" s="438"/>
      <c r="BW9" s="247">
        <f>IF(BT9&gt;BT8,1,0)+IF(BU9&gt;BU8,1,0)+IF(BV9&gt;BV8,1,0)</f>
        <v>0</v>
      </c>
      <c r="BX9" s="394"/>
      <c r="BY9" s="246" t="str">
        <f>$L$31</f>
        <v>hh</v>
      </c>
      <c r="BZ9" s="438"/>
      <c r="CA9" s="438"/>
      <c r="CB9" s="438"/>
      <c r="CC9" s="247">
        <f>IF(BZ9&gt;BZ8,1,0)+IF(CA9&gt;CA8,1,0)+IF(CB9&gt;CB8,1,0)</f>
        <v>0</v>
      </c>
      <c r="CD9" s="356"/>
    </row>
    <row r="10" spans="1:82" s="111" customFormat="1" ht="34.9" customHeight="1" x14ac:dyDescent="0.25">
      <c r="A10" s="345"/>
      <c r="B10" s="239">
        <f t="shared" si="0"/>
        <v>1.0101100000000001</v>
      </c>
      <c r="C10" s="240">
        <f t="shared" si="1"/>
        <v>2</v>
      </c>
      <c r="D10" s="203" t="str">
        <f>$L$22</f>
        <v>bb</v>
      </c>
      <c r="E10" s="241">
        <f t="shared" ref="E10:E18" si="8">SUM(AP10-AR10)</f>
        <v>0</v>
      </c>
      <c r="F10" s="241">
        <f t="shared" ref="F10:F18" si="9">SUM(AS10-AU10)</f>
        <v>0</v>
      </c>
      <c r="G10" s="210">
        <f t="shared" si="2"/>
        <v>0</v>
      </c>
      <c r="H10" s="204">
        <f>SMALL($B$9:$B$18,2)</f>
        <v>1.0101100000000001</v>
      </c>
      <c r="I10" s="205">
        <f t="shared" si="3"/>
        <v>2</v>
      </c>
      <c r="J10" s="206" t="str">
        <f t="shared" si="4"/>
        <v>bb</v>
      </c>
      <c r="K10" s="113" t="str">
        <f>$L$22</f>
        <v>bb</v>
      </c>
      <c r="L10" s="120" t="str">
        <f>IF($BQ$14+$BQ$15&gt;0,$BQ$15,"")</f>
        <v/>
      </c>
      <c r="M10" s="121" t="s">
        <v>9</v>
      </c>
      <c r="N10" s="122" t="str">
        <f>IF($BQ$14+$BQ$15&gt;0,$BQ$14,"")</f>
        <v/>
      </c>
      <c r="O10" s="248"/>
      <c r="P10" s="249"/>
      <c r="Q10" s="250"/>
      <c r="R10" s="132" t="str">
        <f>IF($CC$14+$CC$15&gt;0,$CC$14,"")</f>
        <v/>
      </c>
      <c r="S10" s="121" t="s">
        <v>9</v>
      </c>
      <c r="T10" s="251" t="str">
        <f>IF($CC$14+$CC$15&gt;0,$CC$15,"")</f>
        <v/>
      </c>
      <c r="U10" s="132" t="str">
        <f>IF($BW$33+$BW$34&gt;0,$BW$33,"")</f>
        <v/>
      </c>
      <c r="V10" s="134" t="s">
        <v>9</v>
      </c>
      <c r="W10" s="251" t="str">
        <f>IF($BW$33+$BW$34&gt;0,$BW$34,"")</f>
        <v/>
      </c>
      <c r="X10" s="132" t="str">
        <f>IF($BK$11+$BK$12&gt;0,$BK$11,"")</f>
        <v/>
      </c>
      <c r="Y10" s="121" t="s">
        <v>9</v>
      </c>
      <c r="Z10" s="251" t="str">
        <f>IF($BK$11+$BK$12&gt;0,$BK$12,"")</f>
        <v/>
      </c>
      <c r="AA10" s="132" t="str">
        <f>IF($BW$8+$BW$9&gt;0,$BW$8,"")</f>
        <v/>
      </c>
      <c r="AB10" s="134" t="s">
        <v>9</v>
      </c>
      <c r="AC10" s="251" t="str">
        <f>IF($BW$8+$BW$9&gt;0,$BW$9,"")</f>
        <v/>
      </c>
      <c r="AD10" s="132" t="str">
        <f>IF($BE$24+$BE$25&gt;0,$BE$24,"")</f>
        <v/>
      </c>
      <c r="AE10" s="121" t="s">
        <v>9</v>
      </c>
      <c r="AF10" s="251" t="str">
        <f>IF($BE$24+$BE$25&gt;0,$BE$25,"")</f>
        <v/>
      </c>
      <c r="AG10" s="132" t="str">
        <f>IF($BQ$27+$BQ$28&gt;0,$BQ$27,"")</f>
        <v/>
      </c>
      <c r="AH10" s="121" t="s">
        <v>9</v>
      </c>
      <c r="AI10" s="251" t="str">
        <f>IF($BQ$27+$BQ$28&gt;0,$BQ$28,"")</f>
        <v/>
      </c>
      <c r="AJ10" s="132" t="str">
        <f>IF($BE$17+$BE$18&gt;0,$BE$17,"")</f>
        <v/>
      </c>
      <c r="AK10" s="121" t="s">
        <v>9</v>
      </c>
      <c r="AL10" s="251" t="str">
        <f>IF($BE$17+$BE$18&gt;0,$BE$18,"")</f>
        <v/>
      </c>
      <c r="AM10" s="132" t="str">
        <f>IF($BK$36+$BK$37&gt;0,$BK$36,"")</f>
        <v/>
      </c>
      <c r="AN10" s="121" t="s">
        <v>9</v>
      </c>
      <c r="AO10" s="134" t="str">
        <f>IF($BK$36+$BK$37&gt;0,$BK$37,"")</f>
        <v/>
      </c>
      <c r="AP10" s="267">
        <f>SUM($BB$17:$BD$17,$BB$24:$BD$24,$BH$11:$BJ$11,$BH$36:$BJ$36,$BN$15:$BP$15,$BN$27:$BP$27,$BT$8:$BV$8,$BT$33:$BV$33,$BZ$14:$CB$14)</f>
        <v>0</v>
      </c>
      <c r="AQ10" s="268" t="s">
        <v>9</v>
      </c>
      <c r="AR10" s="268">
        <f>SUM($BB$18:$BD$18,$BB$25:$BD$25,$BH$12:$BJ$12,$BH$37:$BJ$37,$BN$14:$BP$14,$BN$28:$BP$28,$BT$9:$BV$9,$BT$34:$BV$34,$BZ$15:$CB$15)</f>
        <v>0</v>
      </c>
      <c r="AS10" s="275">
        <f t="shared" si="5"/>
        <v>0</v>
      </c>
      <c r="AT10" s="269" t="s">
        <v>9</v>
      </c>
      <c r="AU10" s="276">
        <f t="shared" si="6"/>
        <v>0</v>
      </c>
      <c r="AV10" s="178">
        <f t="shared" ref="AV10:AV18" si="10">IF(L10&gt;N10,1,0)+IF(O10&gt;Q10,1,0)+IF(R10&gt;T10,1,0)+IF(U10&gt;W10,1,0)+IF(X10&gt;Z10,1,0)+IF(AA10&gt;AC10,1,0)+IF(AD10&gt;AF10,1,0)+IF(AG10&gt;AI10,1,0)+IF(AJ10&gt;AL10,1,0)+IF(AM10&gt;AO10,1,0)</f>
        <v>0</v>
      </c>
      <c r="AW10" s="283" t="s">
        <v>9</v>
      </c>
      <c r="AX10" s="179">
        <f t="shared" ref="AX10:AX18" si="11">IF(N10&gt;L10,1,0)+IF(Q10&gt;O10,1,0)+IF(T10&gt;R10,1,0)+IF(W10&gt;U10,1,0)+IF(Z10&gt;X10,1,0)+IF(AC10&gt;AA10,1,0)+IF(AF10&gt;AD10,1,0)+IF(AI10&gt;AG10,1,0)+IF(AL10&gt;AJ10,1,0)+IF(AO10&gt;AM10,1,0)</f>
        <v>0</v>
      </c>
      <c r="AY10" s="280">
        <f t="shared" si="7"/>
        <v>2</v>
      </c>
      <c r="AZ10" s="346"/>
      <c r="BA10" s="360"/>
      <c r="BB10" s="425"/>
      <c r="BC10" s="425"/>
      <c r="BD10" s="425"/>
      <c r="BE10" s="360"/>
      <c r="BF10" s="360"/>
      <c r="BG10" s="360"/>
      <c r="BH10" s="425"/>
      <c r="BI10" s="425"/>
      <c r="BJ10" s="425"/>
      <c r="BK10" s="360"/>
      <c r="BL10" s="360"/>
      <c r="BM10" s="360"/>
      <c r="BN10" s="425"/>
      <c r="BO10" s="425"/>
      <c r="BP10" s="425"/>
      <c r="BQ10" s="360"/>
      <c r="BR10" s="360"/>
      <c r="BS10" s="360"/>
      <c r="BT10" s="425"/>
      <c r="BU10" s="425"/>
      <c r="BV10" s="425"/>
      <c r="BW10" s="360"/>
      <c r="BX10" s="360"/>
      <c r="BY10" s="360"/>
      <c r="BZ10" s="425"/>
      <c r="CA10" s="425"/>
      <c r="CB10" s="425"/>
      <c r="CC10" s="362"/>
      <c r="CD10" s="356"/>
    </row>
    <row r="11" spans="1:82" s="111" customFormat="1" ht="34.9" customHeight="1" x14ac:dyDescent="0.2">
      <c r="A11" s="345"/>
      <c r="B11" s="239">
        <f t="shared" si="0"/>
        <v>1.010111</v>
      </c>
      <c r="C11" s="240">
        <f t="shared" si="1"/>
        <v>3</v>
      </c>
      <c r="D11" s="203" t="str">
        <f>$L$24</f>
        <v>cc</v>
      </c>
      <c r="E11" s="241">
        <f t="shared" si="8"/>
        <v>0</v>
      </c>
      <c r="F11" s="241">
        <f t="shared" si="9"/>
        <v>0</v>
      </c>
      <c r="G11" s="210">
        <f t="shared" si="2"/>
        <v>0</v>
      </c>
      <c r="H11" s="204">
        <f>SMALL($B$9:$B$18,3)</f>
        <v>1.010111</v>
      </c>
      <c r="I11" s="205">
        <f t="shared" si="3"/>
        <v>3</v>
      </c>
      <c r="J11" s="206" t="str">
        <f t="shared" si="4"/>
        <v>cc</v>
      </c>
      <c r="K11" s="113" t="str">
        <f>$L$24</f>
        <v>cc</v>
      </c>
      <c r="L11" s="120" t="str">
        <f>IF($BK$33+$BK$34&gt;0,$BK$34,"")</f>
        <v/>
      </c>
      <c r="M11" s="121" t="s">
        <v>9</v>
      </c>
      <c r="N11" s="122" t="str">
        <f>IF($BK$33+$BK$34&gt;0,$BK$33,"")</f>
        <v/>
      </c>
      <c r="O11" s="132" t="str">
        <f>IF($CC$14+$CC$15&gt;0,$CC$15,"")</f>
        <v/>
      </c>
      <c r="P11" s="121" t="s">
        <v>9</v>
      </c>
      <c r="Q11" s="251" t="str">
        <f>IF($CC$14+$CC$15&gt;0,$CC$14,"")</f>
        <v/>
      </c>
      <c r="R11" s="248"/>
      <c r="S11" s="249"/>
      <c r="T11" s="250"/>
      <c r="U11" s="132" t="str">
        <f>IF($BK$8+$BK$9&gt;0,$BK$8,"")</f>
        <v/>
      </c>
      <c r="V11" s="121" t="s">
        <v>9</v>
      </c>
      <c r="W11" s="251" t="str">
        <f>IF($BK$8+$BK$9&gt;0,$BK$9,"")</f>
        <v/>
      </c>
      <c r="X11" s="132" t="str">
        <f>IF($BW$17+$BW$18&gt;0,$BW$17,"")</f>
        <v/>
      </c>
      <c r="Y11" s="121" t="s">
        <v>9</v>
      </c>
      <c r="Z11" s="251" t="str">
        <f>IF($BW$17+$BW$18&gt;0,$BW$18,"")</f>
        <v/>
      </c>
      <c r="AA11" s="132" t="str">
        <f>IF($BE$27+$BE$28&gt;0,$BE$27,"")</f>
        <v/>
      </c>
      <c r="AB11" s="134" t="s">
        <v>9</v>
      </c>
      <c r="AC11" s="251" t="str">
        <f>IF($BE$27+$BE$28&gt;0,$BE$28,"")</f>
        <v/>
      </c>
      <c r="AD11" s="132" t="str">
        <f>IF($BQ$36+$BQ$37&gt;0,$BQ$36,"")</f>
        <v/>
      </c>
      <c r="AE11" s="121" t="s">
        <v>9</v>
      </c>
      <c r="AF11" s="251" t="str">
        <f>IF($BQ$36+$BQ$37&gt;0,$BQ$37,"")</f>
        <v/>
      </c>
      <c r="AG11" s="132" t="str">
        <f>IF($BE$20+$BE$21&gt;0,$BE$20,"")</f>
        <v/>
      </c>
      <c r="AH11" s="121" t="s">
        <v>9</v>
      </c>
      <c r="AI11" s="251" t="str">
        <f>IF($BE$20+$BE$21&gt;0,$BE$21,"")</f>
        <v/>
      </c>
      <c r="AJ11" s="132" t="str">
        <f>IF($BQ$8+$BQ$9&gt;0,$BQ$8,"")</f>
        <v/>
      </c>
      <c r="AK11" s="121" t="s">
        <v>9</v>
      </c>
      <c r="AL11" s="251" t="str">
        <f>IF($BQ$8+$BQ$9&gt;0,$BQ$9,"")</f>
        <v/>
      </c>
      <c r="AM11" s="132" t="str">
        <f>IF($BW$30+$BW$31&gt;0,$BW$30,"")</f>
        <v/>
      </c>
      <c r="AN11" s="121" t="s">
        <v>9</v>
      </c>
      <c r="AO11" s="134" t="str">
        <f>IF($BW$30+$BW$31&gt;0,$BW$31,"")</f>
        <v/>
      </c>
      <c r="AP11" s="267">
        <f>SUM($BB$20:$BD$20,$BB$27:$BD$27,$BH$8:$BJ$8,$BH$34:$BJ$34,$BN$8:$BP$8,$BN$36:$BP$36,$BT$17:$BV$17,$BT$30:$BV$30,$BZ$15:$CB$15)</f>
        <v>0</v>
      </c>
      <c r="AQ11" s="268" t="s">
        <v>9</v>
      </c>
      <c r="AR11" s="268">
        <f>SUM($BB$21:$BD$21,$BB$28:$BD$28,$BH$9:$BJ$9,$BH$33:$BJ$33,$BN$9:$BP$9,$BN$37:$BP$37,$BT$18:$BV$18,$BT$31:$BV$31,$BZ$14:$CB$14)</f>
        <v>0</v>
      </c>
      <c r="AS11" s="275">
        <f t="shared" si="5"/>
        <v>0</v>
      </c>
      <c r="AT11" s="269" t="s">
        <v>9</v>
      </c>
      <c r="AU11" s="276">
        <f t="shared" si="6"/>
        <v>0</v>
      </c>
      <c r="AV11" s="178">
        <f t="shared" si="10"/>
        <v>0</v>
      </c>
      <c r="AW11" s="283" t="s">
        <v>9</v>
      </c>
      <c r="AX11" s="179">
        <f t="shared" si="11"/>
        <v>0</v>
      </c>
      <c r="AY11" s="280">
        <f t="shared" si="7"/>
        <v>3</v>
      </c>
      <c r="AZ11" s="366"/>
      <c r="BA11" s="236" t="str">
        <f>$L$25</f>
        <v>dd</v>
      </c>
      <c r="BB11" s="437"/>
      <c r="BC11" s="437"/>
      <c r="BD11" s="437"/>
      <c r="BE11" s="237">
        <f>IF(BB11&gt;BB12,1,0)+IF(BC11&gt;BC12,1,0)+IF(BD11&gt;BD12,1,0)</f>
        <v>0</v>
      </c>
      <c r="BF11" s="362"/>
      <c r="BG11" s="236" t="str">
        <f>$L$22</f>
        <v>bb</v>
      </c>
      <c r="BH11" s="437"/>
      <c r="BI11" s="437"/>
      <c r="BJ11" s="437"/>
      <c r="BK11" s="237">
        <f>IF(BH11&gt;BH12,1,0)+IF(BI11&gt;BI12,1,0)+IF(BJ11&gt;BJ12,1,0)</f>
        <v>0</v>
      </c>
      <c r="BL11" s="359"/>
      <c r="BM11" s="236" t="str">
        <f>$L$28</f>
        <v>ff</v>
      </c>
      <c r="BN11" s="437"/>
      <c r="BO11" s="437"/>
      <c r="BP11" s="437"/>
      <c r="BQ11" s="237">
        <f>IF(BN11&gt;BN12,1,0)+IF(BO11&gt;BO12,1,0)+IF(BP11&gt;BP12,1,0)</f>
        <v>0</v>
      </c>
      <c r="BR11" s="359"/>
      <c r="BS11" s="236" t="str">
        <f>$L$21</f>
        <v>aa</v>
      </c>
      <c r="BT11" s="437"/>
      <c r="BU11" s="437"/>
      <c r="BV11" s="437"/>
      <c r="BW11" s="237">
        <f>IF(BT11&gt;BT12,1,0)+IF(BU11&gt;BU12,1,0)+IF(BV11&gt;BV12,1,0)</f>
        <v>0</v>
      </c>
      <c r="BX11" s="394"/>
      <c r="BY11" s="238" t="str">
        <f>$L$21</f>
        <v>aa</v>
      </c>
      <c r="BZ11" s="437"/>
      <c r="CA11" s="437"/>
      <c r="CB11" s="437"/>
      <c r="CC11" s="237">
        <f>IF(BZ11&gt;BZ12,1,0)+IF(CA11&gt;CA12,1,0)+IF(CB11&gt;CB12,1,0)</f>
        <v>0</v>
      </c>
      <c r="CD11" s="356"/>
    </row>
    <row r="12" spans="1:82" s="111" customFormat="1" ht="34.9" customHeight="1" thickBot="1" x14ac:dyDescent="0.25">
      <c r="A12" s="345"/>
      <c r="B12" s="239">
        <f t="shared" si="0"/>
        <v>1.0101119999999999</v>
      </c>
      <c r="C12" s="240">
        <f t="shared" si="1"/>
        <v>4</v>
      </c>
      <c r="D12" s="203" t="str">
        <f>$L$25</f>
        <v>dd</v>
      </c>
      <c r="E12" s="241">
        <f t="shared" si="8"/>
        <v>0</v>
      </c>
      <c r="F12" s="241">
        <f t="shared" si="9"/>
        <v>0</v>
      </c>
      <c r="G12" s="210">
        <f t="shared" si="2"/>
        <v>0</v>
      </c>
      <c r="H12" s="204">
        <f>SMALL($B$9:$B$18,4)</f>
        <v>1.0101119999999999</v>
      </c>
      <c r="I12" s="205">
        <f t="shared" si="3"/>
        <v>4</v>
      </c>
      <c r="J12" s="206" t="str">
        <f t="shared" si="4"/>
        <v>dd</v>
      </c>
      <c r="K12" s="113" t="str">
        <f>$L$25</f>
        <v>dd</v>
      </c>
      <c r="L12" s="120" t="str">
        <f>IF($CC$11+$CC$12&gt;0,$CC$12,"")</f>
        <v/>
      </c>
      <c r="M12" s="121" t="s">
        <v>9</v>
      </c>
      <c r="N12" s="122" t="str">
        <f>IF($CC$11+$CC$12&gt;0,$CC$11,"")</f>
        <v/>
      </c>
      <c r="O12" s="132" t="str">
        <f>IF($BW$33+$BW$34&gt;0,$BW$34,"")</f>
        <v/>
      </c>
      <c r="P12" s="121" t="s">
        <v>9</v>
      </c>
      <c r="Q12" s="251" t="str">
        <f>IF($BW$33+$BW$34&gt;0,$BW$33,"")</f>
        <v/>
      </c>
      <c r="R12" s="132" t="str">
        <f>IF($BK$8+$BK$9&gt;0,$BK$9,"")</f>
        <v/>
      </c>
      <c r="S12" s="121" t="s">
        <v>9</v>
      </c>
      <c r="T12" s="251" t="str">
        <f>IF($BK$8+$BK$9&gt;0,$BK$8,"")</f>
        <v/>
      </c>
      <c r="U12" s="252"/>
      <c r="V12" s="253"/>
      <c r="W12" s="254"/>
      <c r="X12" s="132" t="str">
        <f>IF($BE$30+$BE$31&gt;0,$BE$30,"")</f>
        <v/>
      </c>
      <c r="Y12" s="121" t="s">
        <v>9</v>
      </c>
      <c r="Z12" s="251" t="str">
        <f>IF($BE$30+$BE$31&gt;0,$BE$31,"")</f>
        <v/>
      </c>
      <c r="AA12" s="132" t="str">
        <f>IF($BQ$33+$BQ$34&gt;0,$BQ$33,"")</f>
        <v/>
      </c>
      <c r="AB12" s="121" t="s">
        <v>9</v>
      </c>
      <c r="AC12" s="251" t="str">
        <f>IF($BQ$33+$BQ$34&gt;0,$BQ$34,"")</f>
        <v/>
      </c>
      <c r="AD12" s="132" t="str">
        <f>IF($BE$11+$BE$12&gt;0,$BE$11,"")</f>
        <v/>
      </c>
      <c r="AE12" s="121" t="s">
        <v>9</v>
      </c>
      <c r="AF12" s="251" t="str">
        <f>IF($BE$11+$BE$12&gt;0,$BE$12,"")</f>
        <v/>
      </c>
      <c r="AG12" s="132" t="str">
        <f>IF($BQ$20+$BQ$21&gt;0,$BQ$20,"")</f>
        <v/>
      </c>
      <c r="AH12" s="121" t="s">
        <v>9</v>
      </c>
      <c r="AI12" s="251" t="str">
        <f>IF($BQ$20+$BQ$21&gt;0,$BQ$21,"")</f>
        <v/>
      </c>
      <c r="AJ12" s="132" t="str">
        <f>IF($BK$24+$BK$25&gt;0,$BK$24,"")</f>
        <v/>
      </c>
      <c r="AK12" s="121" t="s">
        <v>9</v>
      </c>
      <c r="AL12" s="251" t="str">
        <f>IF($BK$24+$BK$25&gt;0,$BK$25,"")</f>
        <v/>
      </c>
      <c r="AM12" s="132" t="str">
        <f>IF($BW$20+$BW$21&gt;0,$BW$20,"")</f>
        <v/>
      </c>
      <c r="AN12" s="121" t="s">
        <v>9</v>
      </c>
      <c r="AO12" s="134" t="str">
        <f>IF($BW$20+$BW$21&gt;0,$BW$21,"")</f>
        <v/>
      </c>
      <c r="AP12" s="267">
        <f>SUM($BB$11:$BD$11,$BB$30:$BD$30,$BH$9:$BJ$9,$BH$24:$BJ$24,$BN$20:$BP$20,$BN$33:$BP$33,$BT$20:$BV$20,$BT$34:$BV$34,$BZ$12:$CB$12)</f>
        <v>0</v>
      </c>
      <c r="AQ12" s="268" t="s">
        <v>9</v>
      </c>
      <c r="AR12" s="268">
        <f>SUM($BB$12:$BD$12,$BB$31:$BD$31,$BH$8:$BJ$8,$BH$25:$BJ$25,$BN$21:$BP$21,$BN$34:$BP$34,$BT$21:$BV$21,$BT$33:$BV$33,$BZ$11:$CB$11)</f>
        <v>0</v>
      </c>
      <c r="AS12" s="275">
        <f t="shared" si="5"/>
        <v>0</v>
      </c>
      <c r="AT12" s="269" t="s">
        <v>9</v>
      </c>
      <c r="AU12" s="276">
        <f t="shared" si="6"/>
        <v>0</v>
      </c>
      <c r="AV12" s="178">
        <f t="shared" si="10"/>
        <v>0</v>
      </c>
      <c r="AW12" s="283" t="s">
        <v>9</v>
      </c>
      <c r="AX12" s="179">
        <f t="shared" si="11"/>
        <v>0</v>
      </c>
      <c r="AY12" s="280">
        <f t="shared" si="7"/>
        <v>4</v>
      </c>
      <c r="AZ12" s="366"/>
      <c r="BA12" s="246" t="str">
        <f>$L$30</f>
        <v>gg</v>
      </c>
      <c r="BB12" s="438"/>
      <c r="BC12" s="438"/>
      <c r="BD12" s="438"/>
      <c r="BE12" s="247">
        <f>IF(BB12&gt;BB11,1,0)+IF(BC12&gt;BC11,1,0)+IF(BD12&gt;BD11,1,0)</f>
        <v>0</v>
      </c>
      <c r="BF12" s="362"/>
      <c r="BG12" s="246" t="str">
        <f>$L$27</f>
        <v>ee</v>
      </c>
      <c r="BH12" s="438"/>
      <c r="BI12" s="438"/>
      <c r="BJ12" s="438"/>
      <c r="BK12" s="247">
        <f>IF(BH12&gt;BH11,1,0)+IF(BI12&gt;BI11,1,0)+IF(BJ12&gt;BJ11,1,0)</f>
        <v>0</v>
      </c>
      <c r="BL12" s="359"/>
      <c r="BM12" s="246" t="str">
        <f>$L$34</f>
        <v>jj</v>
      </c>
      <c r="BN12" s="438"/>
      <c r="BO12" s="438"/>
      <c r="BP12" s="438"/>
      <c r="BQ12" s="247">
        <f>IF(BN12&gt;BN11,1,0)+IF(BO12&gt;BO11,1,0)+IF(BP12&gt;BP11,1,0)</f>
        <v>0</v>
      </c>
      <c r="BR12" s="359"/>
      <c r="BS12" s="255" t="str">
        <f>$L$30</f>
        <v>gg</v>
      </c>
      <c r="BT12" s="438"/>
      <c r="BU12" s="438"/>
      <c r="BV12" s="438"/>
      <c r="BW12" s="247">
        <f>IF(BT12&gt;BT11,1,0)+IF(BU12&gt;BU11,1,0)+IF(BV12&gt;BV11,1,0)</f>
        <v>0</v>
      </c>
      <c r="BX12" s="394"/>
      <c r="BY12" s="246" t="str">
        <f>$L$25</f>
        <v>dd</v>
      </c>
      <c r="BZ12" s="438"/>
      <c r="CA12" s="438"/>
      <c r="CB12" s="438"/>
      <c r="CC12" s="247">
        <f>IF(BZ12&gt;BZ11,1,0)+IF(CA12&gt;CA11,1,0)+IF(CB12&gt;CB11,1,0)</f>
        <v>0</v>
      </c>
      <c r="CD12" s="356"/>
    </row>
    <row r="13" spans="1:82" s="111" customFormat="1" ht="34.9" customHeight="1" x14ac:dyDescent="0.2">
      <c r="A13" s="345"/>
      <c r="B13" s="239">
        <f t="shared" si="0"/>
        <v>1.010113</v>
      </c>
      <c r="C13" s="240">
        <f t="shared" si="1"/>
        <v>5</v>
      </c>
      <c r="D13" s="203" t="str">
        <f>$L$27</f>
        <v>ee</v>
      </c>
      <c r="E13" s="241">
        <f t="shared" si="8"/>
        <v>0</v>
      </c>
      <c r="F13" s="241">
        <f t="shared" si="9"/>
        <v>0</v>
      </c>
      <c r="G13" s="210">
        <f t="shared" si="2"/>
        <v>0</v>
      </c>
      <c r="H13" s="204">
        <f>SMALL($B$9:$B$18,5)</f>
        <v>1.010113</v>
      </c>
      <c r="I13" s="205">
        <f t="shared" si="3"/>
        <v>5</v>
      </c>
      <c r="J13" s="206" t="str">
        <f t="shared" si="4"/>
        <v>ee</v>
      </c>
      <c r="K13" s="113" t="str">
        <f>$L$27</f>
        <v>ee</v>
      </c>
      <c r="L13" s="120" t="str">
        <f>IF($BW$36+$BW$37&gt;0,$BW$37,"")</f>
        <v/>
      </c>
      <c r="M13" s="121" t="s">
        <v>9</v>
      </c>
      <c r="N13" s="122" t="str">
        <f>IF($BW$36+$BW$37&gt;0,$BW$36,"")</f>
        <v/>
      </c>
      <c r="O13" s="132" t="str">
        <f>IF($BK$11+$BK$12&gt;0,$BK$12,"")</f>
        <v/>
      </c>
      <c r="P13" s="121" t="s">
        <v>9</v>
      </c>
      <c r="Q13" s="251" t="str">
        <f>IF($BK$11+$BK$12&gt;0,$BK$11,"")</f>
        <v/>
      </c>
      <c r="R13" s="132" t="str">
        <f>IF($BW$17+$BW$18&gt;0,$BW$18,"")</f>
        <v/>
      </c>
      <c r="S13" s="121" t="s">
        <v>9</v>
      </c>
      <c r="T13" s="251" t="str">
        <f>IF($BW$17+$BW$18&gt;0,$BW$17,"")</f>
        <v/>
      </c>
      <c r="U13" s="132" t="str">
        <f>IF($BE$30+$BE$31&gt;0,$BE$31,"")</f>
        <v/>
      </c>
      <c r="V13" s="121" t="s">
        <v>9</v>
      </c>
      <c r="W13" s="251" t="str">
        <f>IF($BE$30+$BE$31&gt;0,$BE$30,"")</f>
        <v/>
      </c>
      <c r="X13" s="252"/>
      <c r="Y13" s="249"/>
      <c r="Z13" s="254"/>
      <c r="AA13" s="132" t="str">
        <f>IF($BE$14+$BE$15&gt;0,$BE$14,"")</f>
        <v/>
      </c>
      <c r="AB13" s="134" t="s">
        <v>9</v>
      </c>
      <c r="AC13" s="251" t="str">
        <f>IF($BE$14+$BE$15&gt;0,$BE$15,"")</f>
        <v/>
      </c>
      <c r="AD13" s="132" t="str">
        <f>IF($BQ$17+$BQ$18&gt;0,$BQ$17,"")</f>
        <v/>
      </c>
      <c r="AE13" s="121" t="s">
        <v>9</v>
      </c>
      <c r="AF13" s="251" t="str">
        <f>IF($BQ$17+$BQ$18&gt;0,$BQ$18,"")</f>
        <v/>
      </c>
      <c r="AG13" s="132" t="str">
        <f>IF($BK$27+$BK$28&gt;0,$BK$27,"")</f>
        <v/>
      </c>
      <c r="AH13" s="121" t="s">
        <v>9</v>
      </c>
      <c r="AI13" s="251" t="str">
        <f>IF($BK$27+$BK$28&gt;0,$BK$28,"")</f>
        <v/>
      </c>
      <c r="AJ13" s="132" t="str">
        <f>IF($CC$20+$CC$21&gt;0,$CC$20,"")</f>
        <v/>
      </c>
      <c r="AK13" s="121" t="s">
        <v>9</v>
      </c>
      <c r="AL13" s="251" t="str">
        <f>IF($CC$20+$CC$21&gt;0,$CC$21,"")</f>
        <v/>
      </c>
      <c r="AM13" s="132" t="str">
        <f>IF($BQ$24+$BQ$25&gt;0,$BQ$24,"")</f>
        <v/>
      </c>
      <c r="AN13" s="121" t="s">
        <v>9</v>
      </c>
      <c r="AO13" s="134" t="str">
        <f>IF($BQ$24+$BQ$25&gt;0,$BQ$25,"")</f>
        <v/>
      </c>
      <c r="AP13" s="267">
        <f>SUM($BB$14:$BD$14,$BB$31:$BD$31,$BH$12:$BJ$12,$BH$27:$BJ$27,$BN$17:$BP$17,$BN$24:$BP$24,$BT$18:$BV$18,$BT$37:$BV$37,$BZ$20:$CB$20)</f>
        <v>0</v>
      </c>
      <c r="AQ13" s="268" t="s">
        <v>9</v>
      </c>
      <c r="AR13" s="268">
        <f>SUM($BB$15:$BD$15,$BB$30:$BD$30,$BH$11:$BJ$11,$BH$28:$BJ$28,$BN$18:$BP$18,$BN$25:$BP$25,$BT$17:$BV$17,$BT$36:$BV$36,$BZ$21:$CB$21)</f>
        <v>0</v>
      </c>
      <c r="AS13" s="275">
        <f t="shared" si="5"/>
        <v>0</v>
      </c>
      <c r="AT13" s="269" t="s">
        <v>9</v>
      </c>
      <c r="AU13" s="276">
        <f t="shared" si="6"/>
        <v>0</v>
      </c>
      <c r="AV13" s="178">
        <f t="shared" si="10"/>
        <v>0</v>
      </c>
      <c r="AW13" s="283" t="s">
        <v>9</v>
      </c>
      <c r="AX13" s="179">
        <f t="shared" si="11"/>
        <v>0</v>
      </c>
      <c r="AY13" s="280">
        <f t="shared" si="7"/>
        <v>5</v>
      </c>
      <c r="AZ13" s="366"/>
      <c r="BA13" s="370"/>
      <c r="BB13" s="427"/>
      <c r="BC13" s="427"/>
      <c r="BD13" s="427"/>
      <c r="BE13" s="361"/>
      <c r="BF13" s="361"/>
      <c r="BG13" s="361"/>
      <c r="BH13" s="361"/>
      <c r="BI13" s="361"/>
      <c r="BJ13" s="361"/>
      <c r="BK13" s="361"/>
      <c r="BL13" s="361"/>
      <c r="BM13" s="361"/>
      <c r="BN13" s="361"/>
      <c r="BO13" s="361"/>
      <c r="BP13" s="361"/>
      <c r="BQ13" s="361"/>
      <c r="BR13" s="361"/>
      <c r="BS13" s="361"/>
      <c r="BT13" s="361"/>
      <c r="BU13" s="361"/>
      <c r="BV13" s="361"/>
      <c r="BW13" s="361"/>
      <c r="BX13" s="361"/>
      <c r="BY13" s="361"/>
      <c r="BZ13" s="361"/>
      <c r="CA13" s="361"/>
      <c r="CB13" s="361"/>
      <c r="CC13" s="362"/>
      <c r="CD13" s="356"/>
    </row>
    <row r="14" spans="1:82" s="111" customFormat="1" ht="34.9" customHeight="1" x14ac:dyDescent="0.2">
      <c r="A14" s="345"/>
      <c r="B14" s="239">
        <f t="shared" si="0"/>
        <v>1.010114</v>
      </c>
      <c r="C14" s="240">
        <f t="shared" si="1"/>
        <v>6</v>
      </c>
      <c r="D14" s="203" t="str">
        <f>$L$28</f>
        <v>ff</v>
      </c>
      <c r="E14" s="241">
        <f t="shared" si="8"/>
        <v>0</v>
      </c>
      <c r="F14" s="241">
        <f t="shared" si="9"/>
        <v>0</v>
      </c>
      <c r="G14" s="210">
        <f t="shared" si="2"/>
        <v>0</v>
      </c>
      <c r="H14" s="204">
        <f>SMALL($B$9:$B$18,6)</f>
        <v>1.010114</v>
      </c>
      <c r="I14" s="205">
        <f t="shared" si="3"/>
        <v>6</v>
      </c>
      <c r="J14" s="206" t="str">
        <f t="shared" si="4"/>
        <v>ff</v>
      </c>
      <c r="K14" s="113" t="str">
        <f>$L$28</f>
        <v>ff</v>
      </c>
      <c r="L14" s="120" t="str">
        <f>IF($BK$20+$BK$21&gt;0,$BK$21,"")</f>
        <v/>
      </c>
      <c r="M14" s="121" t="s">
        <v>9</v>
      </c>
      <c r="N14" s="122" t="str">
        <f>IF($BK$20+$BK$21&gt;0,$BK$20,"")</f>
        <v/>
      </c>
      <c r="O14" s="132" t="str">
        <f>IF($BW$8+$BW$9&gt;0,$BW$9,"")</f>
        <v/>
      </c>
      <c r="P14" s="121" t="s">
        <v>9</v>
      </c>
      <c r="Q14" s="251" t="str">
        <f>IF($BW$8+$BW$9&gt;0,$BW$8,"")</f>
        <v/>
      </c>
      <c r="R14" s="132" t="str">
        <f>IF($BE$27+$BE$28&gt;0,$BE$28,"")</f>
        <v/>
      </c>
      <c r="S14" s="121" t="s">
        <v>9</v>
      </c>
      <c r="T14" s="251" t="str">
        <f>IF($BE$27+$BE$28&gt;0,$BE$27,"")</f>
        <v/>
      </c>
      <c r="U14" s="132" t="str">
        <f>IF($BQ$33+$BQ$34&gt;0,$BQ$34,"")</f>
        <v/>
      </c>
      <c r="V14" s="121" t="s">
        <v>9</v>
      </c>
      <c r="W14" s="251" t="str">
        <f>IF($BQ$33+$BQ$34&gt;0,$BQ$33,"")</f>
        <v/>
      </c>
      <c r="X14" s="132" t="str">
        <f>IF($BE$14+$BE$15&gt;0,$BE$15,"")</f>
        <v/>
      </c>
      <c r="Y14" s="121" t="s">
        <v>9</v>
      </c>
      <c r="Z14" s="251" t="str">
        <f>IF($BE$14+$BE$15&gt;0,$BE$14,"")</f>
        <v/>
      </c>
      <c r="AA14" s="252"/>
      <c r="AB14" s="253"/>
      <c r="AC14" s="254"/>
      <c r="AD14" s="132" t="str">
        <f>IF($BK$30+$BK$31&gt;0,$BK$30,"")</f>
        <v/>
      </c>
      <c r="AE14" s="121" t="s">
        <v>9</v>
      </c>
      <c r="AF14" s="251" t="str">
        <f>IF($BK$30+$BK$31&gt;0,$BK$31,"")</f>
        <v/>
      </c>
      <c r="AG14" s="132" t="str">
        <f>IF($CC$8+$CC$9&gt;0,$CC$8,"")</f>
        <v/>
      </c>
      <c r="AH14" s="121" t="s">
        <v>9</v>
      </c>
      <c r="AI14" s="251" t="str">
        <f>IF($CC$8+$CC$9&gt;0,$CC$9,"")</f>
        <v/>
      </c>
      <c r="AJ14" s="132" t="str">
        <f>IF($BW$27+$BW$28&gt;0,$BW$27,"")</f>
        <v/>
      </c>
      <c r="AK14" s="121" t="s">
        <v>9</v>
      </c>
      <c r="AL14" s="251" t="str">
        <f>IF($BW$27+$BW$28&gt;0,$BW$28,"")</f>
        <v/>
      </c>
      <c r="AM14" s="132" t="str">
        <f>IF($BQ$11+$BQ$12&gt;0,$BQ$11,"")</f>
        <v/>
      </c>
      <c r="AN14" s="121" t="s">
        <v>9</v>
      </c>
      <c r="AO14" s="134" t="str">
        <f>IF($BQ$11+$BQ$12&gt;0,$BQ$12,"")</f>
        <v/>
      </c>
      <c r="AP14" s="267">
        <f>SUM($BB$15:$BD$15,$BB$28:$BD$28,$BH$21:$BJ$21,$BH$30:$BJ$30,$BN$11:$BP$11,$BN$34:$BP$34,$BT$9:$BV$9,$BT$27:$BV$27,$BZ$8:$CB$8)</f>
        <v>0</v>
      </c>
      <c r="AQ14" s="268" t="s">
        <v>9</v>
      </c>
      <c r="AR14" s="268">
        <f>SUM($BB$14:$BD$14,$BB$27:$BD$27,$BH$20:$BJ$20,$BH$31:$BJ$31,$BN$12:$BP$12,$BN$33:$BP$33,$BT$8:$BV$8,$BT$28:$BV$28,$BZ$9:$CB$9)</f>
        <v>0</v>
      </c>
      <c r="AS14" s="275">
        <f t="shared" si="5"/>
        <v>0</v>
      </c>
      <c r="AT14" s="269" t="s">
        <v>9</v>
      </c>
      <c r="AU14" s="276">
        <f t="shared" si="6"/>
        <v>0</v>
      </c>
      <c r="AV14" s="178">
        <f t="shared" si="10"/>
        <v>0</v>
      </c>
      <c r="AW14" s="283" t="s">
        <v>9</v>
      </c>
      <c r="AX14" s="179">
        <f t="shared" si="11"/>
        <v>0</v>
      </c>
      <c r="AY14" s="280">
        <f t="shared" si="7"/>
        <v>6</v>
      </c>
      <c r="AZ14" s="366"/>
      <c r="BA14" s="236" t="str">
        <f>$L$27</f>
        <v>ee</v>
      </c>
      <c r="BB14" s="437"/>
      <c r="BC14" s="437"/>
      <c r="BD14" s="437"/>
      <c r="BE14" s="237">
        <f>IF(BB14&gt;BB15,1,0)+IF(BC14&gt;BC15,1,0)+IF(BD14&gt;BD15,1,0)</f>
        <v>0</v>
      </c>
      <c r="BF14" s="362"/>
      <c r="BG14" s="236" t="str">
        <f>$L$31</f>
        <v>hh</v>
      </c>
      <c r="BH14" s="437"/>
      <c r="BI14" s="437"/>
      <c r="BJ14" s="437"/>
      <c r="BK14" s="237">
        <f>IF(BH14&gt;BH15,1,0)+IF(BI14&gt;BI15,1,0)+IF(BJ14&gt;BJ15,1,0)</f>
        <v>0</v>
      </c>
      <c r="BL14" s="359"/>
      <c r="BM14" s="236" t="str">
        <f>$L$21</f>
        <v>aa</v>
      </c>
      <c r="BN14" s="437"/>
      <c r="BO14" s="437"/>
      <c r="BP14" s="437"/>
      <c r="BQ14" s="237">
        <f>IF(BN14&gt;BN15,1,0)+IF(BO14&gt;BO15,1,0)+IF(BP14&gt;BP15,1,0)</f>
        <v>0</v>
      </c>
      <c r="BR14" s="359"/>
      <c r="BS14" s="238" t="str">
        <f>$L$31</f>
        <v>hh</v>
      </c>
      <c r="BT14" s="437"/>
      <c r="BU14" s="437"/>
      <c r="BV14" s="437"/>
      <c r="BW14" s="237">
        <f>IF(BT14&gt;BT15,1,0)+IF(BU14&gt;BU15,1,0)+IF(BV14&gt;BV15,1,0)</f>
        <v>0</v>
      </c>
      <c r="BX14" s="394"/>
      <c r="BY14" s="238" t="str">
        <f>$L$22</f>
        <v>bb</v>
      </c>
      <c r="BZ14" s="437"/>
      <c r="CA14" s="437"/>
      <c r="CB14" s="437"/>
      <c r="CC14" s="237">
        <f>IF(BZ14&gt;BZ15,1,0)+IF(CA14&gt;CA15,1,0)+IF(CB14&gt;CB15,1,0)</f>
        <v>0</v>
      </c>
      <c r="CD14" s="356"/>
    </row>
    <row r="15" spans="1:82" s="111" customFormat="1" ht="34.9" customHeight="1" thickBot="1" x14ac:dyDescent="0.25">
      <c r="A15" s="345"/>
      <c r="B15" s="239">
        <f t="shared" si="0"/>
        <v>1.0101150000000001</v>
      </c>
      <c r="C15" s="240">
        <f t="shared" si="1"/>
        <v>7</v>
      </c>
      <c r="D15" s="203" t="str">
        <f>$L$30</f>
        <v>gg</v>
      </c>
      <c r="E15" s="241">
        <f t="shared" si="8"/>
        <v>0</v>
      </c>
      <c r="F15" s="241">
        <f t="shared" si="9"/>
        <v>0</v>
      </c>
      <c r="G15" s="210">
        <f t="shared" si="2"/>
        <v>0</v>
      </c>
      <c r="H15" s="204">
        <f>SMALL($B$9:$B$18,7)</f>
        <v>1.0101150000000001</v>
      </c>
      <c r="I15" s="205">
        <f t="shared" si="3"/>
        <v>7</v>
      </c>
      <c r="J15" s="206" t="str">
        <f t="shared" si="4"/>
        <v>gg</v>
      </c>
      <c r="K15" s="113" t="str">
        <f>$L$30</f>
        <v>gg</v>
      </c>
      <c r="L15" s="120" t="str">
        <f>IF($BW$11+$BW$12&gt;0,$BW$12,"")</f>
        <v/>
      </c>
      <c r="M15" s="121" t="s">
        <v>9</v>
      </c>
      <c r="N15" s="122" t="str">
        <f>IF($BW$11+$BW$12&gt;0,$BW$11,"")</f>
        <v/>
      </c>
      <c r="O15" s="132" t="str">
        <f>IF($BE$24+$BE$25&gt;0,$BE$25,"")</f>
        <v/>
      </c>
      <c r="P15" s="121" t="s">
        <v>9</v>
      </c>
      <c r="Q15" s="251" t="str">
        <f>IF($BE$24+$BE$25&gt;0,$BE$24,"")</f>
        <v/>
      </c>
      <c r="R15" s="132" t="str">
        <f>IF($BQ$36+$BQ$37&gt;0,$BQ$37,"")</f>
        <v/>
      </c>
      <c r="S15" s="121" t="s">
        <v>9</v>
      </c>
      <c r="T15" s="251" t="str">
        <f>IF($BQ$36+$BQ$37&gt;0,$BQ$36,"")</f>
        <v/>
      </c>
      <c r="U15" s="132" t="str">
        <f>IF($BE$11+$BE$12&gt;0,$BE$12,"")</f>
        <v/>
      </c>
      <c r="V15" s="121" t="s">
        <v>9</v>
      </c>
      <c r="W15" s="251" t="str">
        <f>IF($BE$11+$BE$12&gt;0,$BE$11,"")</f>
        <v/>
      </c>
      <c r="X15" s="132" t="str">
        <f>IF($BQ$17+$BQ$18&gt;0,$BQ$18,"")</f>
        <v/>
      </c>
      <c r="Y15" s="121" t="s">
        <v>9</v>
      </c>
      <c r="Z15" s="251" t="str">
        <f>IF($BQ$17+$BQ$18&gt;0,$BQ$17,"")</f>
        <v/>
      </c>
      <c r="AA15" s="132" t="str">
        <f>IF($BK$30+$BK$31&gt;0,$BK$31,"")</f>
        <v/>
      </c>
      <c r="AB15" s="134" t="s">
        <v>9</v>
      </c>
      <c r="AC15" s="251" t="str">
        <f>IF($BK$30+$BK$31&gt;0,$BK$30,"")</f>
        <v/>
      </c>
      <c r="AD15" s="252"/>
      <c r="AE15" s="249"/>
      <c r="AF15" s="254"/>
      <c r="AG15" s="132" t="str">
        <f>IF($BW$24+$BW$25&gt;0,$BW$24,"")</f>
        <v/>
      </c>
      <c r="AH15" s="121" t="s">
        <v>9</v>
      </c>
      <c r="AI15" s="251" t="str">
        <f>IF($BW$24+$BW$25&gt;0,$BW$25,"")</f>
        <v/>
      </c>
      <c r="AJ15" s="132" t="str">
        <f>IF($BK$17+$BK$18&gt;0,$BK$17,"")</f>
        <v/>
      </c>
      <c r="AK15" s="121" t="s">
        <v>9</v>
      </c>
      <c r="AL15" s="251" t="str">
        <f>IF($BK$17+$BK$18&gt;0,$BK$18,"")</f>
        <v/>
      </c>
      <c r="AM15" s="132" t="str">
        <f>IF($CC$17+$CC$18&gt;0,$CC$17,"")</f>
        <v/>
      </c>
      <c r="AN15" s="121" t="s">
        <v>9</v>
      </c>
      <c r="AO15" s="134" t="str">
        <f>IF($CC$17+$CC$18&gt;0,$CC$18,"")</f>
        <v/>
      </c>
      <c r="AP15" s="267">
        <f>SUM($BB$12:$BD$12,$BB$25:$BD$25,$BH$17:$BJ$17,$BH$31:$BJ$31,$BN$18:$BP$18,$BN$37:$BP$37,$BT$12:$BV$12,$BT$24:$BV$24,$BZ$17:$CB$17)</f>
        <v>0</v>
      </c>
      <c r="AQ15" s="268" t="s">
        <v>9</v>
      </c>
      <c r="AR15" s="268">
        <f>SUM($BB$11:$BD$11,$BB$24:$BD$24,$BH$18:$BJ$18,$BH$30:$BJ$30,$BN$17:$BP$17,$BN$36:$BP$36,$BT$11:$BV$11,$BT$25:$BV$25,$BZ$18:$CB$18)</f>
        <v>0</v>
      </c>
      <c r="AS15" s="275">
        <f t="shared" si="5"/>
        <v>0</v>
      </c>
      <c r="AT15" s="269" t="s">
        <v>9</v>
      </c>
      <c r="AU15" s="276">
        <f t="shared" si="6"/>
        <v>0</v>
      </c>
      <c r="AV15" s="178">
        <f t="shared" si="10"/>
        <v>0</v>
      </c>
      <c r="AW15" s="283" t="s">
        <v>9</v>
      </c>
      <c r="AX15" s="179">
        <f t="shared" si="11"/>
        <v>0</v>
      </c>
      <c r="AY15" s="280">
        <f t="shared" si="7"/>
        <v>7</v>
      </c>
      <c r="AZ15" s="366"/>
      <c r="BA15" s="246" t="str">
        <f>$L$28</f>
        <v>ff</v>
      </c>
      <c r="BB15" s="438"/>
      <c r="BC15" s="438"/>
      <c r="BD15" s="438"/>
      <c r="BE15" s="247">
        <f>IF(BB15&gt;BB14,1,0)+IF(BC15&gt;BC14,1,0)+IF(BD15&gt;BD14,1,0)</f>
        <v>0</v>
      </c>
      <c r="BF15" s="362"/>
      <c r="BG15" s="246" t="str">
        <f>$L$34</f>
        <v>jj</v>
      </c>
      <c r="BH15" s="438"/>
      <c r="BI15" s="438"/>
      <c r="BJ15" s="438"/>
      <c r="BK15" s="247">
        <f>IF(BH15&gt;BH14,1,0)+IF(BI15&gt;BI14,1,0)+IF(BJ15&gt;BJ14,1,0)</f>
        <v>0</v>
      </c>
      <c r="BL15" s="359"/>
      <c r="BM15" s="255" t="str">
        <f>$L$22</f>
        <v>bb</v>
      </c>
      <c r="BN15" s="438"/>
      <c r="BO15" s="438"/>
      <c r="BP15" s="438"/>
      <c r="BQ15" s="247">
        <f>IF(BN15&gt;BN14,1,0)+IF(BO15&gt;BO14,1,0)+IF(BP15&gt;BP14,1,0)</f>
        <v>0</v>
      </c>
      <c r="BR15" s="359"/>
      <c r="BS15" s="246" t="str">
        <f>$L$33</f>
        <v>ii</v>
      </c>
      <c r="BT15" s="438"/>
      <c r="BU15" s="438"/>
      <c r="BV15" s="438"/>
      <c r="BW15" s="247">
        <f>IF(BT15&gt;BT14,1,0)+IF(BU15&gt;BU14,1,0)+IF(BV15&gt;BV14,1,0)</f>
        <v>0</v>
      </c>
      <c r="BX15" s="394"/>
      <c r="BY15" s="246" t="str">
        <f>$L$24</f>
        <v>cc</v>
      </c>
      <c r="BZ15" s="438"/>
      <c r="CA15" s="438"/>
      <c r="CB15" s="438"/>
      <c r="CC15" s="247">
        <f>IF(BZ15&gt;BZ14,1,0)+IF(CA15&gt;CA14,1,0)+IF(CB15&gt;CB14,1,0)</f>
        <v>0</v>
      </c>
      <c r="CD15" s="356"/>
    </row>
    <row r="16" spans="1:82" s="111" customFormat="1" ht="34.9" customHeight="1" x14ac:dyDescent="0.2">
      <c r="A16" s="345"/>
      <c r="B16" s="239">
        <f t="shared" si="0"/>
        <v>1.010116</v>
      </c>
      <c r="C16" s="240">
        <f t="shared" si="1"/>
        <v>8</v>
      </c>
      <c r="D16" s="209" t="str">
        <f>$L$31</f>
        <v>hh</v>
      </c>
      <c r="E16" s="241">
        <f t="shared" si="8"/>
        <v>0</v>
      </c>
      <c r="F16" s="241">
        <f t="shared" si="9"/>
        <v>0</v>
      </c>
      <c r="G16" s="210">
        <f t="shared" si="2"/>
        <v>0</v>
      </c>
      <c r="H16" s="204">
        <f>SMALL($B$9:$B$18,8)</f>
        <v>1.010116</v>
      </c>
      <c r="I16" s="205">
        <f t="shared" si="3"/>
        <v>8</v>
      </c>
      <c r="J16" s="206" t="str">
        <f t="shared" si="4"/>
        <v>hh</v>
      </c>
      <c r="K16" s="113" t="str">
        <f>$L$31</f>
        <v>hh</v>
      </c>
      <c r="L16" s="120" t="str">
        <f>IF($BE$33+$BE$34&gt;0,$BE$34,"")</f>
        <v/>
      </c>
      <c r="M16" s="121" t="s">
        <v>9</v>
      </c>
      <c r="N16" s="122" t="str">
        <f>IF($BE$33+$BE$34&gt;0,$BE$33,"")</f>
        <v/>
      </c>
      <c r="O16" s="132" t="str">
        <f>IF($BQ$27+$BQ$28&gt;0,$BQ$28,"")</f>
        <v/>
      </c>
      <c r="P16" s="121" t="s">
        <v>9</v>
      </c>
      <c r="Q16" s="251" t="str">
        <f>IF($BQ$27+$BQ$28&gt;0,$BQ$27,"")</f>
        <v/>
      </c>
      <c r="R16" s="132" t="str">
        <f>IF($BE$20+$BE$21&gt;0,$BE$21,"")</f>
        <v/>
      </c>
      <c r="S16" s="121" t="s">
        <v>9</v>
      </c>
      <c r="T16" s="251" t="str">
        <f>IF($BE$20+$BE$21&gt;0,$BE$20,"")</f>
        <v/>
      </c>
      <c r="U16" s="132" t="str">
        <f>IF($BQ$20+$BQ$21&gt;0,$BQ$21,"")</f>
        <v/>
      </c>
      <c r="V16" s="121" t="s">
        <v>9</v>
      </c>
      <c r="W16" s="251" t="str">
        <f>IF($BQ$20+$BQ$21&gt;0,$BQ$20,"")</f>
        <v/>
      </c>
      <c r="X16" s="132" t="str">
        <f>IF($BK$27+$BK$28&gt;0,$BK$28,"")</f>
        <v/>
      </c>
      <c r="Y16" s="134" t="s">
        <v>9</v>
      </c>
      <c r="Z16" s="251" t="str">
        <f>IF($BK$27+$BK$28&gt;0,$BK$27,"")</f>
        <v/>
      </c>
      <c r="AA16" s="132" t="str">
        <f>IF($CC$8+$CC$9&gt;0,$CC$9,"")</f>
        <v/>
      </c>
      <c r="AB16" s="134" t="s">
        <v>9</v>
      </c>
      <c r="AC16" s="251" t="str">
        <f>IF($CC$8+$CC$9&gt;0,$CC$8,"")</f>
        <v/>
      </c>
      <c r="AD16" s="132" t="str">
        <f>IF($BW$24+$BW$25&gt;0,$BW$25,"")</f>
        <v/>
      </c>
      <c r="AE16" s="121" t="s">
        <v>9</v>
      </c>
      <c r="AF16" s="251" t="str">
        <f>IF($BW$24+$BW$25&gt;0,$BW$24,"")</f>
        <v/>
      </c>
      <c r="AG16" s="252"/>
      <c r="AH16" s="249"/>
      <c r="AI16" s="254"/>
      <c r="AJ16" s="132" t="str">
        <f>IF($BW$14+$BW$15&gt;0,$BW$14,"")</f>
        <v/>
      </c>
      <c r="AK16" s="121" t="s">
        <v>9</v>
      </c>
      <c r="AL16" s="251" t="str">
        <f>IF($BW$14+$BW$15&gt;0,$BW$15,"")</f>
        <v/>
      </c>
      <c r="AM16" s="132" t="str">
        <f>IF($BK$14+$BK$15&gt;0,$BK$14,"")</f>
        <v/>
      </c>
      <c r="AN16" s="121" t="s">
        <v>9</v>
      </c>
      <c r="AO16" s="134" t="str">
        <f>IF($BK$14+$BK$15&gt;0,$BK$15,"")</f>
        <v/>
      </c>
      <c r="AP16" s="267">
        <f>SUM($BB$21:$BD$21,$BB$34:$BD$34,$BH$14:$BJ$14,$BH$28:$BJ$28,$BN$21:$BP$21,$BN$28:$BP$28,$BT$14:$BV$14,$BT$25:$BV$25,$BZ$9:$CB$9)</f>
        <v>0</v>
      </c>
      <c r="AQ16" s="268" t="s">
        <v>9</v>
      </c>
      <c r="AR16" s="268">
        <f>SUM($BB$20:$BD$20,$BB$33:$BD$33,$BH$15:$BJ$15,$BH$27:$BJ$27,$BN$20:$BP$20,$BN$27:$BP$27,$BT$15:$BV$15,$BT$24:$BV$24,$BZ$8:$CB$8)</f>
        <v>0</v>
      </c>
      <c r="AS16" s="275">
        <f t="shared" si="5"/>
        <v>0</v>
      </c>
      <c r="AT16" s="269" t="s">
        <v>9</v>
      </c>
      <c r="AU16" s="276">
        <f t="shared" si="6"/>
        <v>0</v>
      </c>
      <c r="AV16" s="178">
        <f t="shared" si="10"/>
        <v>0</v>
      </c>
      <c r="AW16" s="283" t="s">
        <v>9</v>
      </c>
      <c r="AX16" s="179">
        <f t="shared" si="11"/>
        <v>0</v>
      </c>
      <c r="AY16" s="280">
        <f t="shared" si="7"/>
        <v>8</v>
      </c>
      <c r="AZ16" s="351"/>
      <c r="BA16" s="362"/>
      <c r="BB16" s="428"/>
      <c r="BC16" s="428"/>
      <c r="BD16" s="428"/>
      <c r="BE16" s="362"/>
      <c r="BF16" s="362"/>
      <c r="BG16" s="362"/>
      <c r="BH16" s="428"/>
      <c r="BI16" s="428"/>
      <c r="BJ16" s="428"/>
      <c r="BK16" s="362"/>
      <c r="BL16" s="362"/>
      <c r="BM16" s="362"/>
      <c r="BN16" s="428"/>
      <c r="BO16" s="428"/>
      <c r="BP16" s="428"/>
      <c r="BQ16" s="362"/>
      <c r="BR16" s="362"/>
      <c r="BS16" s="362"/>
      <c r="BT16" s="428"/>
      <c r="BU16" s="428"/>
      <c r="BV16" s="428"/>
      <c r="BW16" s="362"/>
      <c r="BX16" s="362"/>
      <c r="BY16" s="362"/>
      <c r="BZ16" s="428"/>
      <c r="CA16" s="428"/>
      <c r="CB16" s="428"/>
      <c r="CC16" s="362"/>
      <c r="CD16" s="356"/>
    </row>
    <row r="17" spans="1:82" s="111" customFormat="1" ht="34.9" customHeight="1" x14ac:dyDescent="0.2">
      <c r="A17" s="345"/>
      <c r="B17" s="239">
        <f t="shared" si="0"/>
        <v>1.0101169999999999</v>
      </c>
      <c r="C17" s="240">
        <f t="shared" si="1"/>
        <v>9</v>
      </c>
      <c r="D17" s="209" t="str">
        <f>$L$33</f>
        <v>ii</v>
      </c>
      <c r="E17" s="241">
        <f t="shared" si="8"/>
        <v>0</v>
      </c>
      <c r="F17" s="241">
        <f t="shared" si="9"/>
        <v>0</v>
      </c>
      <c r="G17" s="210">
        <f t="shared" si="2"/>
        <v>0</v>
      </c>
      <c r="H17" s="204">
        <f>SMALL($B$9:$B$18,9)</f>
        <v>1.0101169999999999</v>
      </c>
      <c r="I17" s="205">
        <f t="shared" si="3"/>
        <v>9</v>
      </c>
      <c r="J17" s="206" t="str">
        <f t="shared" si="4"/>
        <v>ii</v>
      </c>
      <c r="K17" s="113" t="str">
        <f>$L$33</f>
        <v>ii</v>
      </c>
      <c r="L17" s="120" t="str">
        <f>IF($BQ$30+$BQ$31&gt;0,$BQ$31,"")</f>
        <v/>
      </c>
      <c r="M17" s="121" t="s">
        <v>9</v>
      </c>
      <c r="N17" s="122" t="str">
        <f>IF($BQ$30+$BQ$31&gt;0,$BQ$30,"")</f>
        <v/>
      </c>
      <c r="O17" s="132" t="str">
        <f>IF($BE$17+$BE$18&gt;0,$BE$18,"")</f>
        <v/>
      </c>
      <c r="P17" s="121" t="s">
        <v>9</v>
      </c>
      <c r="Q17" s="251" t="str">
        <f>IF($BE$17+$BE$18&gt;0,$BE$17,"")</f>
        <v/>
      </c>
      <c r="R17" s="132" t="str">
        <f>IF($BQ$8+$BQ$9&gt;0,$BQ$9,"")</f>
        <v/>
      </c>
      <c r="S17" s="121" t="s">
        <v>9</v>
      </c>
      <c r="T17" s="251" t="str">
        <f>IF($BQ$8+$BQ$9&gt;0,$BQ$8,"")</f>
        <v/>
      </c>
      <c r="U17" s="132" t="str">
        <f>IF($BK$24+$BK$25&gt;0,$BK$25,"")</f>
        <v/>
      </c>
      <c r="V17" s="121" t="s">
        <v>9</v>
      </c>
      <c r="W17" s="251" t="str">
        <f>IF($BK$24+$BK$25&gt;0,$BK$24,"")</f>
        <v/>
      </c>
      <c r="X17" s="132" t="str">
        <f>IF($CC$20+$CC$21&gt;0,$CC$21,"")</f>
        <v/>
      </c>
      <c r="Y17" s="121" t="s">
        <v>9</v>
      </c>
      <c r="Z17" s="251" t="str">
        <f>IF($CC$20+$CC$21&gt;0,$CC$20,"")</f>
        <v/>
      </c>
      <c r="AA17" s="132" t="str">
        <f>IF($BW$27+$BW$28&gt;0,$BW$28,"")</f>
        <v/>
      </c>
      <c r="AB17" s="121" t="s">
        <v>9</v>
      </c>
      <c r="AC17" s="251" t="str">
        <f>IF($BW$27+$BW$28&gt;0,$BW$27,"")</f>
        <v/>
      </c>
      <c r="AD17" s="132" t="str">
        <f>IF($BK$17+$BK$18&gt;0,$BK$18,"")</f>
        <v/>
      </c>
      <c r="AE17" s="121" t="s">
        <v>9</v>
      </c>
      <c r="AF17" s="251" t="str">
        <f>IF($BK$17+$BK$18&gt;0,$BK$17,"")</f>
        <v/>
      </c>
      <c r="AG17" s="132" t="str">
        <f>IF($BW$14+$BW$15&gt;0,$BW$15,"")</f>
        <v/>
      </c>
      <c r="AH17" s="121" t="s">
        <v>9</v>
      </c>
      <c r="AI17" s="251" t="str">
        <f>IF($BW$14+$BW$15&gt;0,$BW$14,"")</f>
        <v/>
      </c>
      <c r="AJ17" s="252"/>
      <c r="AK17" s="249"/>
      <c r="AL17" s="254"/>
      <c r="AM17" s="132" t="str">
        <f>IF($BE$36+$BE$37&gt;0,$BE$36,"")</f>
        <v/>
      </c>
      <c r="AN17" s="121" t="s">
        <v>9</v>
      </c>
      <c r="AO17" s="134" t="str">
        <f>IF($BE$36+$BE$37&gt;0,$BE$37,"")</f>
        <v/>
      </c>
      <c r="AP17" s="267">
        <f>SUM($BB$18:$BD$18,$BB$36:$BD$36,$BH$18:$BJ$18,$BH$25:$BJ$25,$BN$9:$BP$9,$BN$31:$BP$31,$BT$15:$BV$15,$BT$28:$BV$28,$BZ$21:$CB$21)</f>
        <v>0</v>
      </c>
      <c r="AQ17" s="268" t="s">
        <v>9</v>
      </c>
      <c r="AR17" s="268">
        <f>SUM($BB$17:$BD$17,$BB$37:$BD$37,$BH$17:$BJ$17,$BH$24:$BJ$24,$BN$8:$BP$8,$BN$30:$BP$30,$BT$14:$BV$14,$BT$27:$BV$27,$BZ$20:$CB$20)</f>
        <v>0</v>
      </c>
      <c r="AS17" s="275">
        <f t="shared" si="5"/>
        <v>0</v>
      </c>
      <c r="AT17" s="269" t="s">
        <v>9</v>
      </c>
      <c r="AU17" s="276">
        <f t="shared" si="6"/>
        <v>0</v>
      </c>
      <c r="AV17" s="178">
        <f t="shared" si="10"/>
        <v>0</v>
      </c>
      <c r="AW17" s="283" t="s">
        <v>9</v>
      </c>
      <c r="AX17" s="179">
        <f t="shared" si="11"/>
        <v>0</v>
      </c>
      <c r="AY17" s="280">
        <f t="shared" si="7"/>
        <v>9</v>
      </c>
      <c r="AZ17" s="351"/>
      <c r="BA17" s="238" t="str">
        <f>$L$22</f>
        <v>bb</v>
      </c>
      <c r="BB17" s="437"/>
      <c r="BC17" s="437"/>
      <c r="BD17" s="437"/>
      <c r="BE17" s="237">
        <f>IF(BB17&gt;BB18,1,0)+IF(BC17&gt;BC18,1,0)+IF(BD17&gt;BD18,1,0)</f>
        <v>0</v>
      </c>
      <c r="BF17" s="362"/>
      <c r="BG17" s="238" t="str">
        <f>$L$30</f>
        <v>gg</v>
      </c>
      <c r="BH17" s="437"/>
      <c r="BI17" s="437"/>
      <c r="BJ17" s="437"/>
      <c r="BK17" s="237">
        <f>IF(BH17&gt;BH18,1,0)+IF(BI17&gt;BI18,1,0)+IF(BJ17&gt;BJ18,1,0)</f>
        <v>0</v>
      </c>
      <c r="BL17" s="362"/>
      <c r="BM17" s="238" t="str">
        <f>$L$27</f>
        <v>ee</v>
      </c>
      <c r="BN17" s="437"/>
      <c r="BO17" s="437"/>
      <c r="BP17" s="437"/>
      <c r="BQ17" s="237">
        <f>IF(BN17&gt;BN18,1,0)+IF(BO17&gt;BO18,1,0)+IF(BP17&gt;BP18,1,0)</f>
        <v>0</v>
      </c>
      <c r="BR17" s="362"/>
      <c r="BS17" s="238" t="str">
        <f>$L$24</f>
        <v>cc</v>
      </c>
      <c r="BT17" s="437"/>
      <c r="BU17" s="437"/>
      <c r="BV17" s="437"/>
      <c r="BW17" s="237">
        <f>IF(BT17&gt;BT18,1,0)+IF(BU17&gt;BU18,1,0)+IF(BV17&gt;BV18,1,0)</f>
        <v>0</v>
      </c>
      <c r="BX17" s="362"/>
      <c r="BY17" s="238" t="str">
        <f>$L$30</f>
        <v>gg</v>
      </c>
      <c r="BZ17" s="437"/>
      <c r="CA17" s="437"/>
      <c r="CB17" s="437"/>
      <c r="CC17" s="237">
        <f>IF(BZ17&gt;BZ18,1,0)+IF(CA17&gt;CA18,1,0)+IF(CB17&gt;CB18,1,0)</f>
        <v>0</v>
      </c>
      <c r="CD17" s="356"/>
    </row>
    <row r="18" spans="1:82" s="111" customFormat="1" ht="34.9" customHeight="1" thickBot="1" x14ac:dyDescent="0.25">
      <c r="A18" s="345"/>
      <c r="B18" s="262">
        <f t="shared" si="0"/>
        <v>1.0101180000000001</v>
      </c>
      <c r="C18" s="263">
        <f t="shared" si="1"/>
        <v>10</v>
      </c>
      <c r="D18" s="209" t="str">
        <f>$L$34</f>
        <v>jj</v>
      </c>
      <c r="E18" s="241">
        <f t="shared" si="8"/>
        <v>0</v>
      </c>
      <c r="F18" s="241">
        <f t="shared" si="9"/>
        <v>0</v>
      </c>
      <c r="G18" s="210">
        <f t="shared" si="2"/>
        <v>0</v>
      </c>
      <c r="H18" s="211">
        <f>SMALL($B$9:$B$18,10)</f>
        <v>1.0101180000000001</v>
      </c>
      <c r="I18" s="205">
        <f t="shared" si="3"/>
        <v>10</v>
      </c>
      <c r="J18" s="256" t="str">
        <f t="shared" si="4"/>
        <v>jj</v>
      </c>
      <c r="K18" s="113" t="str">
        <f>$L$34</f>
        <v>jj</v>
      </c>
      <c r="L18" s="123" t="str">
        <f>IF($BE$8+$BE$9&gt;0,$BE$9,"")</f>
        <v/>
      </c>
      <c r="M18" s="124" t="s">
        <v>9</v>
      </c>
      <c r="N18" s="125" t="str">
        <f>IF($BE$8+$BE$9&gt;0,$BE$8,"")</f>
        <v/>
      </c>
      <c r="O18" s="133" t="str">
        <f>IF($BK$36+$BK$37&gt;0,$BK$37,"")</f>
        <v/>
      </c>
      <c r="P18" s="124" t="s">
        <v>9</v>
      </c>
      <c r="Q18" s="257" t="str">
        <f>IF($BK$36+$BK$37&gt;0,$BK$36,"")</f>
        <v/>
      </c>
      <c r="R18" s="133" t="str">
        <f>IF($BW$30+$BW$31&gt;0,$BW$31,"")</f>
        <v/>
      </c>
      <c r="S18" s="124" t="s">
        <v>9</v>
      </c>
      <c r="T18" s="257" t="str">
        <f>IF($BW$30+$BW$31&gt;0,$BW$30,"")</f>
        <v/>
      </c>
      <c r="U18" s="133" t="str">
        <f>IF($BW$20+$BW$21&gt;0,$BW$21,"")</f>
        <v/>
      </c>
      <c r="V18" s="124" t="s">
        <v>9</v>
      </c>
      <c r="W18" s="257" t="str">
        <f>IF($BW$20+$BW$21&gt;0,$BW$20,"")</f>
        <v/>
      </c>
      <c r="X18" s="133" t="str">
        <f>IF($BQ$24+$BQ$25&gt;0,$BQ$25,"")</f>
        <v/>
      </c>
      <c r="Y18" s="124" t="s">
        <v>9</v>
      </c>
      <c r="Z18" s="257" t="str">
        <f>IF($BQ$24+$BQ$25&gt;0,$BQ$24,"")</f>
        <v/>
      </c>
      <c r="AA18" s="133" t="str">
        <f>IF($BQ$11+$BQ$12&gt;0,$BQ$12,"")</f>
        <v/>
      </c>
      <c r="AB18" s="124" t="s">
        <v>9</v>
      </c>
      <c r="AC18" s="257" t="str">
        <f>IF($BQ$11+$BQ$12&gt;0,$BQ$11,"")</f>
        <v/>
      </c>
      <c r="AD18" s="133" t="str">
        <f>IF($CC$17+$CC$18&gt;0,$CC$18,"")</f>
        <v/>
      </c>
      <c r="AE18" s="124" t="s">
        <v>9</v>
      </c>
      <c r="AF18" s="257" t="str">
        <f>IF($CC$17+$CC$18&gt;0,$CC$17,"")</f>
        <v/>
      </c>
      <c r="AG18" s="133" t="str">
        <f>IF($BK$14+$BK$15&gt;0,$BK$15,"")</f>
        <v/>
      </c>
      <c r="AH18" s="124" t="s">
        <v>9</v>
      </c>
      <c r="AI18" s="257" t="str">
        <f>IF($BK$14+$BK$15&gt;0,$BK$14,"")</f>
        <v/>
      </c>
      <c r="AJ18" s="133" t="str">
        <f>IF($BE$36+$BE$37&gt;0,$BE$37,"")</f>
        <v/>
      </c>
      <c r="AK18" s="124" t="s">
        <v>9</v>
      </c>
      <c r="AL18" s="257" t="str">
        <f>IF($BE$36+$BE$37&gt;0,$BE$36,"")</f>
        <v/>
      </c>
      <c r="AM18" s="258"/>
      <c r="AN18" s="259"/>
      <c r="AO18" s="260"/>
      <c r="AP18" s="270">
        <f>SUM($BB$9:$BD$9,$BB$37:$BD$37,$BH$15:$BJ$15,$BH$37:$BJ$37,$BN$12:$BP$12,$BN$25:$BP$25,$BT$21:$BV$21,$BT$31:$BV$31,$BZ$18:$CB$18)</f>
        <v>0</v>
      </c>
      <c r="AQ18" s="271" t="s">
        <v>9</v>
      </c>
      <c r="AR18" s="271">
        <f>SUM($BB$8:$BD$8,$BB$36:$BD$36,$BH$14:$BJ$14,$BH$36:$BJ$36,$BN$11:$BP$11,$BN$24:$BP$24,$BT$20:$BV$20,$BT$30:$BV$30,$BZ$17:$CB$17)</f>
        <v>0</v>
      </c>
      <c r="AS18" s="277">
        <f t="shared" si="5"/>
        <v>0</v>
      </c>
      <c r="AT18" s="272" t="s">
        <v>9</v>
      </c>
      <c r="AU18" s="278">
        <f t="shared" si="6"/>
        <v>0</v>
      </c>
      <c r="AV18" s="180">
        <f t="shared" si="10"/>
        <v>0</v>
      </c>
      <c r="AW18" s="284" t="s">
        <v>9</v>
      </c>
      <c r="AX18" s="182">
        <f t="shared" si="11"/>
        <v>0</v>
      </c>
      <c r="AY18" s="281">
        <f t="shared" si="7"/>
        <v>10</v>
      </c>
      <c r="AZ18" s="351"/>
      <c r="BA18" s="246" t="str">
        <f>$L$33</f>
        <v>ii</v>
      </c>
      <c r="BB18" s="438"/>
      <c r="BC18" s="438"/>
      <c r="BD18" s="438"/>
      <c r="BE18" s="247">
        <f>IF(BB18&gt;BB17,1,0)+IF(BC18&gt;BC17,1,0)+IF(BD18&gt;BD17,1,0)</f>
        <v>0</v>
      </c>
      <c r="BF18" s="362"/>
      <c r="BG18" s="246" t="str">
        <f>$L$33</f>
        <v>ii</v>
      </c>
      <c r="BH18" s="438"/>
      <c r="BI18" s="438"/>
      <c r="BJ18" s="438"/>
      <c r="BK18" s="247">
        <f>IF(BH18&gt;BH17,1,0)+IF(BI18&gt;BI17,1,0)+IF(BJ18&gt;BJ17,1,0)</f>
        <v>0</v>
      </c>
      <c r="BL18" s="362"/>
      <c r="BM18" s="246" t="str">
        <f>$L$30</f>
        <v>gg</v>
      </c>
      <c r="BN18" s="438"/>
      <c r="BO18" s="438"/>
      <c r="BP18" s="438"/>
      <c r="BQ18" s="247">
        <f>IF(BN18&gt;BN17,1,0)+IF(BO18&gt;BO17,1,0)+IF(BP18&gt;BP17,1,0)</f>
        <v>0</v>
      </c>
      <c r="BR18" s="362"/>
      <c r="BS18" s="246" t="str">
        <f>$L$27</f>
        <v>ee</v>
      </c>
      <c r="BT18" s="438"/>
      <c r="BU18" s="438"/>
      <c r="BV18" s="438"/>
      <c r="BW18" s="247">
        <f>IF(BT18&gt;BT17,1,0)+IF(BU18&gt;BU17,1,0)+IF(BV18&gt;BV17,1,0)</f>
        <v>0</v>
      </c>
      <c r="BX18" s="362"/>
      <c r="BY18" s="246" t="str">
        <f>$L$34</f>
        <v>jj</v>
      </c>
      <c r="BZ18" s="438"/>
      <c r="CA18" s="438"/>
      <c r="CB18" s="438"/>
      <c r="CC18" s="247">
        <f>IF(BZ18&gt;BZ17,1,0)+IF(CA18&gt;CA17,1,0)+IF(CB18&gt;CB17,1,0)</f>
        <v>0</v>
      </c>
      <c r="CD18" s="356"/>
    </row>
    <row r="19" spans="1:82" s="111" customFormat="1" ht="34.9" customHeight="1" x14ac:dyDescent="0.2">
      <c r="A19" s="345"/>
      <c r="B19" s="145"/>
      <c r="C19" s="145"/>
      <c r="D19" s="145"/>
      <c r="E19" s="145"/>
      <c r="F19" s="145"/>
      <c r="G19" s="145"/>
      <c r="H19" s="145"/>
      <c r="I19" s="145"/>
      <c r="J19" s="145"/>
      <c r="K19" s="344"/>
      <c r="L19" s="383"/>
      <c r="M19" s="383"/>
      <c r="N19" s="353"/>
      <c r="O19" s="353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68"/>
      <c r="AW19" s="368"/>
      <c r="AX19" s="368"/>
      <c r="AY19" s="368"/>
      <c r="AZ19" s="366"/>
      <c r="BA19" s="393"/>
      <c r="BB19" s="439"/>
      <c r="BC19" s="439"/>
      <c r="BD19" s="439"/>
      <c r="BE19" s="393"/>
      <c r="BF19" s="362"/>
      <c r="BG19" s="362"/>
      <c r="BH19" s="428"/>
      <c r="BI19" s="428"/>
      <c r="BJ19" s="428"/>
      <c r="BK19" s="393"/>
      <c r="BL19" s="362"/>
      <c r="BM19" s="393"/>
      <c r="BN19" s="439"/>
      <c r="BO19" s="439"/>
      <c r="BP19" s="439"/>
      <c r="BQ19" s="393"/>
      <c r="BR19" s="362"/>
      <c r="BS19" s="393"/>
      <c r="BT19" s="439"/>
      <c r="BU19" s="439"/>
      <c r="BV19" s="439"/>
      <c r="BW19" s="393"/>
      <c r="BX19" s="362"/>
      <c r="BY19" s="393"/>
      <c r="BZ19" s="439"/>
      <c r="CA19" s="439"/>
      <c r="CB19" s="439"/>
      <c r="CC19" s="393"/>
      <c r="CD19" s="356"/>
    </row>
    <row r="20" spans="1:82" s="111" customFormat="1" ht="34.9" customHeight="1" thickBot="1" x14ac:dyDescent="0.35">
      <c r="A20" s="345"/>
      <c r="B20" s="145"/>
      <c r="C20" s="145"/>
      <c r="D20" s="145"/>
      <c r="E20" s="145"/>
      <c r="F20" s="145"/>
      <c r="G20" s="145"/>
      <c r="H20" s="145"/>
      <c r="I20" s="145"/>
      <c r="J20" s="145"/>
      <c r="K20" s="343"/>
      <c r="L20" s="584" t="s">
        <v>77</v>
      </c>
      <c r="M20" s="584"/>
      <c r="N20" s="584"/>
      <c r="O20" s="584"/>
      <c r="P20" s="584"/>
      <c r="Q20" s="584"/>
      <c r="R20" s="584"/>
      <c r="S20" s="584"/>
      <c r="T20" s="584"/>
      <c r="U20" s="346"/>
      <c r="V20" s="346"/>
      <c r="W20" s="346"/>
      <c r="X20" s="346"/>
      <c r="Y20" s="346"/>
      <c r="Z20" s="346"/>
      <c r="AA20" s="346"/>
      <c r="AB20" s="346"/>
      <c r="AC20" s="346"/>
      <c r="AD20" s="584" t="s">
        <v>10</v>
      </c>
      <c r="AE20" s="584"/>
      <c r="AF20" s="584"/>
      <c r="AG20" s="584"/>
      <c r="AH20" s="584"/>
      <c r="AI20" s="584"/>
      <c r="AJ20" s="584"/>
      <c r="AK20" s="584"/>
      <c r="AL20" s="584"/>
      <c r="AM20" s="584"/>
      <c r="AN20" s="584"/>
      <c r="AO20" s="584"/>
      <c r="AP20" s="371"/>
      <c r="AQ20" s="371"/>
      <c r="AR20" s="371"/>
      <c r="AS20" s="371"/>
      <c r="AT20" s="371"/>
      <c r="AU20" s="371"/>
      <c r="AV20" s="372"/>
      <c r="AW20" s="372"/>
      <c r="AX20" s="372"/>
      <c r="AY20" s="373"/>
      <c r="AZ20" s="368"/>
      <c r="BA20" s="238" t="str">
        <f>$L$24</f>
        <v>cc</v>
      </c>
      <c r="BB20" s="437"/>
      <c r="BC20" s="437"/>
      <c r="BD20" s="437"/>
      <c r="BE20" s="237">
        <f>IF(BB20&gt;BB21,1,0)+IF(BC20&gt;BC21,1,0)+IF(BD20&gt;BD21,1,0)</f>
        <v>0</v>
      </c>
      <c r="BF20" s="361"/>
      <c r="BG20" s="236" t="str">
        <f>$L$21</f>
        <v>aa</v>
      </c>
      <c r="BH20" s="437"/>
      <c r="BI20" s="437"/>
      <c r="BJ20" s="437"/>
      <c r="BK20" s="237">
        <f>IF(BH20&gt;BH21,1,0)+IF(BI20&gt;BI21,1,0)+IF(BJ20&gt;BJ21,1,0)</f>
        <v>0</v>
      </c>
      <c r="BL20" s="361"/>
      <c r="BM20" s="236" t="str">
        <f>$L$25</f>
        <v>dd</v>
      </c>
      <c r="BN20" s="437"/>
      <c r="BO20" s="437"/>
      <c r="BP20" s="437"/>
      <c r="BQ20" s="237">
        <f>IF(BN20&gt;BN21,1,0)+IF(BO20&gt;BO21,1,0)+IF(BP20&gt;BP21,1,0)</f>
        <v>0</v>
      </c>
      <c r="BR20" s="359"/>
      <c r="BS20" s="236" t="str">
        <f>$L$25</f>
        <v>dd</v>
      </c>
      <c r="BT20" s="437"/>
      <c r="BU20" s="437"/>
      <c r="BV20" s="437"/>
      <c r="BW20" s="237">
        <f>IF(BT20&gt;BT21,1,0)+IF(BU20&gt;BU21,1,0)+IF(BV20&gt;BV21,1,0)</f>
        <v>0</v>
      </c>
      <c r="BX20" s="394"/>
      <c r="BY20" s="238" t="str">
        <f>$L$27</f>
        <v>ee</v>
      </c>
      <c r="BZ20" s="437"/>
      <c r="CA20" s="437"/>
      <c r="CB20" s="437"/>
      <c r="CC20" s="237">
        <f>IF(BZ20&gt;BZ21,1,0)+IF(CA20&gt;CA21,1,0)+IF(CB20&gt;CB21,1,0)</f>
        <v>0</v>
      </c>
      <c r="CD20" s="356"/>
    </row>
    <row r="21" spans="1:82" s="111" customFormat="1" ht="34.9" customHeight="1" thickTop="1" thickBot="1" x14ac:dyDescent="0.25">
      <c r="A21" s="345"/>
      <c r="B21" s="145"/>
      <c r="C21" s="145"/>
      <c r="D21" s="145"/>
      <c r="E21" s="145"/>
      <c r="F21" s="145"/>
      <c r="G21" s="145"/>
      <c r="H21" s="145"/>
      <c r="I21" s="145"/>
      <c r="J21" s="145"/>
      <c r="K21" s="382" t="s">
        <v>11</v>
      </c>
      <c r="L21" s="585" t="s">
        <v>19</v>
      </c>
      <c r="M21" s="585"/>
      <c r="N21" s="585"/>
      <c r="O21" s="585"/>
      <c r="P21" s="585"/>
      <c r="Q21" s="585"/>
      <c r="R21" s="585"/>
      <c r="S21" s="585"/>
      <c r="T21" s="585"/>
      <c r="U21" s="346"/>
      <c r="V21" s="346"/>
      <c r="W21" s="346"/>
      <c r="X21" s="346"/>
      <c r="Y21" s="346"/>
      <c r="Z21" s="346"/>
      <c r="AA21" s="586" t="s">
        <v>97</v>
      </c>
      <c r="AB21" s="586"/>
      <c r="AC21" s="584"/>
      <c r="AD21" s="587" t="str">
        <f>$J$9</f>
        <v>aa</v>
      </c>
      <c r="AE21" s="588"/>
      <c r="AF21" s="588"/>
      <c r="AG21" s="588"/>
      <c r="AH21" s="588"/>
      <c r="AI21" s="588"/>
      <c r="AJ21" s="588"/>
      <c r="AK21" s="588"/>
      <c r="AL21" s="588"/>
      <c r="AM21" s="588"/>
      <c r="AN21" s="588"/>
      <c r="AO21" s="589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66"/>
      <c r="BA21" s="246" t="str">
        <f>$L$31</f>
        <v>hh</v>
      </c>
      <c r="BB21" s="438"/>
      <c r="BC21" s="438"/>
      <c r="BD21" s="438"/>
      <c r="BE21" s="247">
        <f>IF(BB21&gt;BB20,1,0)+IF(BC21&gt;BC20,1,0)+IF(BD21&gt;BD20,1,0)</f>
        <v>0</v>
      </c>
      <c r="BF21" s="362"/>
      <c r="BG21" s="246" t="str">
        <f>$L$28</f>
        <v>ff</v>
      </c>
      <c r="BH21" s="438"/>
      <c r="BI21" s="438"/>
      <c r="BJ21" s="438"/>
      <c r="BK21" s="247">
        <f>IF(BH21&gt;BH20,1,0)+IF(BI21&gt;BI20,1,0)+IF(BJ21&gt;BJ20,1,0)</f>
        <v>0</v>
      </c>
      <c r="BL21" s="359"/>
      <c r="BM21" s="246" t="str">
        <f>$L$31</f>
        <v>hh</v>
      </c>
      <c r="BN21" s="438"/>
      <c r="BO21" s="438"/>
      <c r="BP21" s="438"/>
      <c r="BQ21" s="247">
        <f>IF(BN21&gt;BN20,1,0)+IF(BO21&gt;BO20,1,0)+IF(BP21&gt;BP20,1,0)</f>
        <v>0</v>
      </c>
      <c r="BR21" s="359"/>
      <c r="BS21" s="246" t="str">
        <f>$L$34</f>
        <v>jj</v>
      </c>
      <c r="BT21" s="438"/>
      <c r="BU21" s="438"/>
      <c r="BV21" s="438"/>
      <c r="BW21" s="247">
        <f>IF(BT21&gt;BT20,1,0)+IF(BU21&gt;BU20,1,0)+IF(BV21&gt;BV20,1,0)</f>
        <v>0</v>
      </c>
      <c r="BX21" s="394"/>
      <c r="BY21" s="246" t="str">
        <f>$L$33</f>
        <v>ii</v>
      </c>
      <c r="BZ21" s="438"/>
      <c r="CA21" s="438"/>
      <c r="CB21" s="438"/>
      <c r="CC21" s="247">
        <f>IF(BZ21&gt;BZ20,1,0)+IF(CA21&gt;CA20,1,0)+IF(CB21&gt;CB20,1,0)</f>
        <v>0</v>
      </c>
      <c r="CD21" s="356"/>
    </row>
    <row r="22" spans="1:82" s="111" customFormat="1" ht="34.9" customHeight="1" thickTop="1" thickBot="1" x14ac:dyDescent="0.35">
      <c r="A22" s="345"/>
      <c r="B22" s="145"/>
      <c r="C22" s="145"/>
      <c r="D22" s="145"/>
      <c r="E22" s="145"/>
      <c r="F22" s="145"/>
      <c r="G22" s="145"/>
      <c r="H22" s="145"/>
      <c r="I22" s="145"/>
      <c r="J22" s="145"/>
      <c r="K22" s="382" t="s">
        <v>13</v>
      </c>
      <c r="L22" s="585" t="s">
        <v>20</v>
      </c>
      <c r="M22" s="585"/>
      <c r="N22" s="585"/>
      <c r="O22" s="585"/>
      <c r="P22" s="585"/>
      <c r="Q22" s="585"/>
      <c r="R22" s="585"/>
      <c r="S22" s="585"/>
      <c r="T22" s="585"/>
      <c r="U22" s="346"/>
      <c r="V22" s="346"/>
      <c r="W22" s="346"/>
      <c r="X22" s="346"/>
      <c r="Y22" s="346"/>
      <c r="Z22" s="346"/>
      <c r="AA22" s="586" t="s">
        <v>49</v>
      </c>
      <c r="AB22" s="586"/>
      <c r="AC22" s="584"/>
      <c r="AD22" s="587" t="str">
        <f>$J$10</f>
        <v>bb</v>
      </c>
      <c r="AE22" s="588"/>
      <c r="AF22" s="588"/>
      <c r="AG22" s="588"/>
      <c r="AH22" s="588"/>
      <c r="AI22" s="588"/>
      <c r="AJ22" s="588"/>
      <c r="AK22" s="588"/>
      <c r="AL22" s="588"/>
      <c r="AM22" s="588"/>
      <c r="AN22" s="588"/>
      <c r="AO22" s="589"/>
      <c r="AP22" s="371"/>
      <c r="AQ22" s="371"/>
      <c r="AR22" s="371"/>
      <c r="AS22" s="371"/>
      <c r="AT22" s="371"/>
      <c r="AU22" s="371"/>
      <c r="AV22" s="372"/>
      <c r="AW22" s="372"/>
      <c r="AX22" s="372"/>
      <c r="AY22" s="373"/>
      <c r="AZ22" s="368"/>
      <c r="BA22" s="433"/>
      <c r="BB22" s="582" t="s">
        <v>1</v>
      </c>
      <c r="BC22" s="582" t="s">
        <v>2</v>
      </c>
      <c r="BD22" s="582" t="s">
        <v>3</v>
      </c>
      <c r="BE22" s="579" t="s">
        <v>4</v>
      </c>
      <c r="BF22" s="433"/>
      <c r="BG22" s="434"/>
      <c r="BH22" s="582" t="s">
        <v>1</v>
      </c>
      <c r="BI22" s="582" t="s">
        <v>2</v>
      </c>
      <c r="BJ22" s="582" t="s">
        <v>3</v>
      </c>
      <c r="BK22" s="579" t="s">
        <v>4</v>
      </c>
      <c r="BL22" s="433"/>
      <c r="BM22" s="434"/>
      <c r="BN22" s="582" t="s">
        <v>1</v>
      </c>
      <c r="BO22" s="582" t="s">
        <v>2</v>
      </c>
      <c r="BP22" s="582" t="s">
        <v>3</v>
      </c>
      <c r="BQ22" s="579" t="s">
        <v>4</v>
      </c>
      <c r="BR22" s="433"/>
      <c r="BS22" s="434"/>
      <c r="BT22" s="582" t="s">
        <v>1</v>
      </c>
      <c r="BU22" s="582" t="s">
        <v>2</v>
      </c>
      <c r="BV22" s="582" t="s">
        <v>3</v>
      </c>
      <c r="BW22" s="579" t="s">
        <v>4</v>
      </c>
      <c r="BX22" s="362"/>
      <c r="BY22" s="393"/>
      <c r="BZ22" s="393"/>
      <c r="CA22" s="393"/>
      <c r="CB22" s="393"/>
      <c r="CC22" s="346"/>
      <c r="CD22" s="356"/>
    </row>
    <row r="23" spans="1:82" s="111" customFormat="1" ht="36" customHeight="1" thickTop="1" thickBot="1" x14ac:dyDescent="0.35">
      <c r="A23" s="345"/>
      <c r="B23" s="145"/>
      <c r="C23" s="145"/>
      <c r="D23" s="145"/>
      <c r="E23" s="145"/>
      <c r="F23" s="145"/>
      <c r="G23" s="145"/>
      <c r="H23" s="145"/>
      <c r="I23" s="145"/>
      <c r="J23" s="145"/>
      <c r="K23" s="382"/>
      <c r="L23" s="406"/>
      <c r="M23" s="406"/>
      <c r="N23" s="406"/>
      <c r="O23" s="406"/>
      <c r="P23" s="406"/>
      <c r="Q23" s="406"/>
      <c r="R23" s="406"/>
      <c r="S23" s="432"/>
      <c r="T23" s="432"/>
      <c r="U23" s="346"/>
      <c r="V23" s="346"/>
      <c r="W23" s="346"/>
      <c r="X23" s="346"/>
      <c r="Y23" s="346"/>
      <c r="Z23" s="346"/>
      <c r="AA23" s="346"/>
      <c r="AB23" s="346"/>
      <c r="AC23" s="346"/>
      <c r="AD23" s="433"/>
      <c r="AE23" s="471"/>
      <c r="AF23" s="471"/>
      <c r="AG23" s="471"/>
      <c r="AH23" s="471"/>
      <c r="AI23" s="471"/>
      <c r="AJ23" s="471"/>
      <c r="AK23" s="471"/>
      <c r="AL23" s="471"/>
      <c r="AM23" s="471"/>
      <c r="AN23" s="471"/>
      <c r="AO23" s="471"/>
      <c r="AP23" s="371"/>
      <c r="AQ23" s="371"/>
      <c r="AR23" s="371"/>
      <c r="AS23" s="371"/>
      <c r="AT23" s="371"/>
      <c r="AU23" s="371"/>
      <c r="AV23" s="372"/>
      <c r="AW23" s="372"/>
      <c r="AX23" s="372"/>
      <c r="AY23" s="373"/>
      <c r="AZ23" s="368"/>
      <c r="BA23" s="435" t="s">
        <v>50</v>
      </c>
      <c r="BB23" s="583"/>
      <c r="BC23" s="583"/>
      <c r="BD23" s="583"/>
      <c r="BE23" s="486"/>
      <c r="BF23" s="436"/>
      <c r="BG23" s="435" t="s">
        <v>51</v>
      </c>
      <c r="BH23" s="583"/>
      <c r="BI23" s="583"/>
      <c r="BJ23" s="583"/>
      <c r="BK23" s="486"/>
      <c r="BL23" s="436"/>
      <c r="BM23" s="435" t="s">
        <v>52</v>
      </c>
      <c r="BN23" s="583"/>
      <c r="BO23" s="583"/>
      <c r="BP23" s="583"/>
      <c r="BQ23" s="486"/>
      <c r="BR23" s="436"/>
      <c r="BS23" s="435" t="s">
        <v>53</v>
      </c>
      <c r="BT23" s="583"/>
      <c r="BU23" s="583"/>
      <c r="BV23" s="583"/>
      <c r="BW23" s="486"/>
      <c r="BX23" s="390"/>
      <c r="BY23" s="390"/>
      <c r="BZ23" s="390"/>
      <c r="CA23" s="390"/>
      <c r="CB23" s="390"/>
      <c r="CC23" s="390"/>
      <c r="CD23" s="356"/>
    </row>
    <row r="24" spans="1:82" s="111" customFormat="1" ht="34.9" customHeight="1" thickTop="1" thickBot="1" x14ac:dyDescent="0.35">
      <c r="A24" s="345"/>
      <c r="B24" s="145"/>
      <c r="C24" s="145"/>
      <c r="D24" s="145"/>
      <c r="E24" s="145"/>
      <c r="F24" s="145"/>
      <c r="G24" s="145"/>
      <c r="H24" s="145"/>
      <c r="I24" s="145"/>
      <c r="J24" s="145"/>
      <c r="K24" s="382" t="s">
        <v>15</v>
      </c>
      <c r="L24" s="585" t="s">
        <v>21</v>
      </c>
      <c r="M24" s="585"/>
      <c r="N24" s="585"/>
      <c r="O24" s="585"/>
      <c r="P24" s="585"/>
      <c r="Q24" s="585"/>
      <c r="R24" s="585"/>
      <c r="S24" s="585"/>
      <c r="T24" s="585"/>
      <c r="U24" s="346"/>
      <c r="V24" s="346"/>
      <c r="W24" s="346"/>
      <c r="X24" s="346"/>
      <c r="Y24" s="346"/>
      <c r="Z24" s="346"/>
      <c r="AA24" s="586" t="s">
        <v>55</v>
      </c>
      <c r="AB24" s="586"/>
      <c r="AC24" s="584"/>
      <c r="AD24" s="587" t="str">
        <f>$J$11</f>
        <v>cc</v>
      </c>
      <c r="AE24" s="588"/>
      <c r="AF24" s="588"/>
      <c r="AG24" s="588"/>
      <c r="AH24" s="588"/>
      <c r="AI24" s="588"/>
      <c r="AJ24" s="588"/>
      <c r="AK24" s="588"/>
      <c r="AL24" s="588"/>
      <c r="AM24" s="588"/>
      <c r="AN24" s="588"/>
      <c r="AO24" s="589"/>
      <c r="AP24" s="371"/>
      <c r="AQ24" s="371"/>
      <c r="AR24" s="371"/>
      <c r="AS24" s="371"/>
      <c r="AT24" s="371"/>
      <c r="AU24" s="371"/>
      <c r="AV24" s="372"/>
      <c r="AW24" s="372"/>
      <c r="AX24" s="372"/>
      <c r="AY24" s="373"/>
      <c r="AZ24" s="368"/>
      <c r="BA24" s="236" t="str">
        <f>$L$22</f>
        <v>bb</v>
      </c>
      <c r="BB24" s="437"/>
      <c r="BC24" s="437"/>
      <c r="BD24" s="437"/>
      <c r="BE24" s="237">
        <f>IF(BB24&gt;BB25,1,0)+IF(BC24&gt;BC25,1,0)+IF(BD24&gt;BD25,1,0)</f>
        <v>0</v>
      </c>
      <c r="BF24" s="363"/>
      <c r="BG24" s="236" t="str">
        <f>$L$25</f>
        <v>dd</v>
      </c>
      <c r="BH24" s="437"/>
      <c r="BI24" s="437"/>
      <c r="BJ24" s="437"/>
      <c r="BK24" s="237">
        <f>IF(BH24&gt;BH25,1,0)+IF(BI24&gt;BI25,1,0)+IF(BJ24&gt;BJ25,1,0)</f>
        <v>0</v>
      </c>
      <c r="BL24" s="363"/>
      <c r="BM24" s="236" t="str">
        <f>$L$27</f>
        <v>ee</v>
      </c>
      <c r="BN24" s="437"/>
      <c r="BO24" s="437"/>
      <c r="BP24" s="437"/>
      <c r="BQ24" s="237">
        <f>IF(BN24&gt;BN25,1,0)+IF(BO24&gt;BO25,1,0)+IF(BP24&gt;BP25,1,0)</f>
        <v>0</v>
      </c>
      <c r="BR24" s="359"/>
      <c r="BS24" s="236" t="str">
        <f>$L$30</f>
        <v>gg</v>
      </c>
      <c r="BT24" s="437"/>
      <c r="BU24" s="437"/>
      <c r="BV24" s="437"/>
      <c r="BW24" s="237">
        <f>IF(BT24&gt;BT25,1,0)+IF(BU24&gt;BU25,1,0)+IF(BV24&gt;BV25,1,0)</f>
        <v>0</v>
      </c>
      <c r="BX24" s="394"/>
      <c r="BY24" s="390"/>
      <c r="BZ24" s="390"/>
      <c r="CA24" s="390"/>
      <c r="CB24" s="390"/>
      <c r="CC24" s="390"/>
      <c r="CD24" s="356"/>
    </row>
    <row r="25" spans="1:82" s="111" customFormat="1" ht="34.9" customHeight="1" thickTop="1" thickBot="1" x14ac:dyDescent="0.25">
      <c r="A25" s="345"/>
      <c r="B25" s="145"/>
      <c r="C25" s="145"/>
      <c r="D25" s="145"/>
      <c r="E25" s="145"/>
      <c r="F25" s="145"/>
      <c r="G25" s="145"/>
      <c r="H25" s="145"/>
      <c r="I25" s="145"/>
      <c r="J25" s="145"/>
      <c r="K25" s="382" t="s">
        <v>17</v>
      </c>
      <c r="L25" s="585" t="s">
        <v>23</v>
      </c>
      <c r="M25" s="585"/>
      <c r="N25" s="585"/>
      <c r="O25" s="585"/>
      <c r="P25" s="585"/>
      <c r="Q25" s="585"/>
      <c r="R25" s="585"/>
      <c r="S25" s="585"/>
      <c r="T25" s="585"/>
      <c r="U25" s="353"/>
      <c r="V25" s="353"/>
      <c r="W25" s="353"/>
      <c r="X25" s="353"/>
      <c r="Y25" s="353"/>
      <c r="Z25" s="353"/>
      <c r="AA25" s="586" t="s">
        <v>56</v>
      </c>
      <c r="AB25" s="586"/>
      <c r="AC25" s="584"/>
      <c r="AD25" s="587" t="str">
        <f>$J$12</f>
        <v>dd</v>
      </c>
      <c r="AE25" s="588"/>
      <c r="AF25" s="588"/>
      <c r="AG25" s="588"/>
      <c r="AH25" s="588"/>
      <c r="AI25" s="588"/>
      <c r="AJ25" s="588"/>
      <c r="AK25" s="588"/>
      <c r="AL25" s="588"/>
      <c r="AM25" s="588"/>
      <c r="AN25" s="588"/>
      <c r="AO25" s="589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66"/>
      <c r="BA25" s="246" t="str">
        <f>$L$30</f>
        <v>gg</v>
      </c>
      <c r="BB25" s="438"/>
      <c r="BC25" s="438"/>
      <c r="BD25" s="438"/>
      <c r="BE25" s="247">
        <f>IF(BB25&gt;BB24,1,0)+IF(BC25&gt;BC24,1,0)+IF(BD25&gt;BD24,1,0)</f>
        <v>0</v>
      </c>
      <c r="BF25" s="362"/>
      <c r="BG25" s="246" t="str">
        <f>$L$33</f>
        <v>ii</v>
      </c>
      <c r="BH25" s="438"/>
      <c r="BI25" s="438"/>
      <c r="BJ25" s="438"/>
      <c r="BK25" s="247">
        <f>IF(BH25&gt;BH24,1,0)+IF(BI25&gt;BI24,1,0)+IF(BJ25&gt;BJ24,1,0)</f>
        <v>0</v>
      </c>
      <c r="BL25" s="359"/>
      <c r="BM25" s="246" t="str">
        <f>$L$34</f>
        <v>jj</v>
      </c>
      <c r="BN25" s="438"/>
      <c r="BO25" s="438"/>
      <c r="BP25" s="438"/>
      <c r="BQ25" s="247">
        <f>IF(BN25&gt;BN24,1,0)+IF(BO25&gt;BO24,1,0)+IF(BP25&gt;BP24,1,0)</f>
        <v>0</v>
      </c>
      <c r="BR25" s="359"/>
      <c r="BS25" s="255" t="str">
        <f>$L$31</f>
        <v>hh</v>
      </c>
      <c r="BT25" s="438"/>
      <c r="BU25" s="438"/>
      <c r="BV25" s="438"/>
      <c r="BW25" s="247">
        <f>IF(BT25&gt;BT24,1,0)+IF(BU25&gt;BU24,1,0)+IF(BV25&gt;BV24,1,0)</f>
        <v>0</v>
      </c>
      <c r="BX25" s="394"/>
      <c r="BY25" s="390"/>
      <c r="BZ25" s="390"/>
      <c r="CA25" s="390"/>
      <c r="CB25" s="390"/>
      <c r="CC25" s="390"/>
      <c r="CD25" s="356"/>
    </row>
    <row r="26" spans="1:82" s="111" customFormat="1" ht="34.9" customHeight="1" thickTop="1" thickBot="1" x14ac:dyDescent="0.35">
      <c r="A26" s="345"/>
      <c r="B26" s="145"/>
      <c r="C26" s="145"/>
      <c r="D26" s="145"/>
      <c r="E26" s="145"/>
      <c r="F26" s="145"/>
      <c r="G26" s="145"/>
      <c r="H26" s="145"/>
      <c r="I26" s="145"/>
      <c r="J26" s="145"/>
      <c r="K26" s="382"/>
      <c r="L26" s="590"/>
      <c r="M26" s="590"/>
      <c r="N26" s="590"/>
      <c r="O26" s="590"/>
      <c r="P26" s="590"/>
      <c r="Q26" s="590"/>
      <c r="R26" s="590"/>
      <c r="S26" s="590"/>
      <c r="T26" s="590"/>
      <c r="U26" s="353"/>
      <c r="V26" s="353"/>
      <c r="W26" s="353"/>
      <c r="X26" s="353"/>
      <c r="Y26" s="353"/>
      <c r="Z26" s="353"/>
      <c r="AA26" s="353"/>
      <c r="AB26" s="353"/>
      <c r="AC26" s="353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371"/>
      <c r="AQ26" s="371"/>
      <c r="AR26" s="371"/>
      <c r="AS26" s="371"/>
      <c r="AT26" s="371"/>
      <c r="AU26" s="371"/>
      <c r="AV26" s="372"/>
      <c r="AW26" s="372"/>
      <c r="AX26" s="372"/>
      <c r="AY26" s="373"/>
      <c r="AZ26" s="346"/>
      <c r="BA26" s="362"/>
      <c r="BB26" s="428"/>
      <c r="BC26" s="428"/>
      <c r="BD26" s="428"/>
      <c r="BE26" s="362"/>
      <c r="BF26" s="362"/>
      <c r="BG26" s="362"/>
      <c r="BH26" s="428"/>
      <c r="BI26" s="428"/>
      <c r="BJ26" s="428"/>
      <c r="BK26" s="362"/>
      <c r="BL26" s="362"/>
      <c r="BM26" s="362"/>
      <c r="BN26" s="428"/>
      <c r="BO26" s="428"/>
      <c r="BP26" s="428"/>
      <c r="BQ26" s="362"/>
      <c r="BR26" s="362"/>
      <c r="BS26" s="362"/>
      <c r="BT26" s="428"/>
      <c r="BU26" s="428"/>
      <c r="BV26" s="428"/>
      <c r="BW26" s="362"/>
      <c r="BX26" s="362"/>
      <c r="BY26" s="390"/>
      <c r="BZ26" s="390"/>
      <c r="CA26" s="390"/>
      <c r="CB26" s="390"/>
      <c r="CC26" s="390"/>
      <c r="CD26" s="356"/>
    </row>
    <row r="27" spans="1:82" s="111" customFormat="1" ht="34.9" customHeight="1" thickTop="1" thickBot="1" x14ac:dyDescent="0.25">
      <c r="A27" s="345"/>
      <c r="B27" s="145"/>
      <c r="C27" s="145"/>
      <c r="D27" s="145"/>
      <c r="E27" s="145"/>
      <c r="F27" s="145"/>
      <c r="G27" s="145"/>
      <c r="H27" s="145"/>
      <c r="I27" s="145"/>
      <c r="J27" s="145"/>
      <c r="K27" s="382" t="s">
        <v>24</v>
      </c>
      <c r="L27" s="585" t="s">
        <v>27</v>
      </c>
      <c r="M27" s="585"/>
      <c r="N27" s="585"/>
      <c r="O27" s="585"/>
      <c r="P27" s="585"/>
      <c r="Q27" s="585"/>
      <c r="R27" s="585"/>
      <c r="S27" s="585"/>
      <c r="T27" s="585"/>
      <c r="U27" s="346"/>
      <c r="V27" s="346"/>
      <c r="W27" s="346"/>
      <c r="X27" s="346"/>
      <c r="Y27" s="346"/>
      <c r="Z27" s="346"/>
      <c r="AA27" s="586" t="s">
        <v>57</v>
      </c>
      <c r="AB27" s="586"/>
      <c r="AC27" s="584"/>
      <c r="AD27" s="587" t="str">
        <f>$J$13</f>
        <v>ee</v>
      </c>
      <c r="AE27" s="588"/>
      <c r="AF27" s="588"/>
      <c r="AG27" s="588"/>
      <c r="AH27" s="588"/>
      <c r="AI27" s="588"/>
      <c r="AJ27" s="588"/>
      <c r="AK27" s="588"/>
      <c r="AL27" s="588"/>
      <c r="AM27" s="588"/>
      <c r="AN27" s="588"/>
      <c r="AO27" s="589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66"/>
      <c r="BA27" s="236" t="str">
        <f>$L$24</f>
        <v>cc</v>
      </c>
      <c r="BB27" s="437"/>
      <c r="BC27" s="437"/>
      <c r="BD27" s="437"/>
      <c r="BE27" s="237">
        <f>IF(BB27&gt;BB28,1,0)+IF(BC27&gt;BC28,1,0)+IF(BD27&gt;BD28,1,0)</f>
        <v>0</v>
      </c>
      <c r="BF27" s="362"/>
      <c r="BG27" s="236" t="str">
        <f>$L$27</f>
        <v>ee</v>
      </c>
      <c r="BH27" s="437"/>
      <c r="BI27" s="437"/>
      <c r="BJ27" s="437"/>
      <c r="BK27" s="237">
        <f>IF(BH27&gt;BH28,1,0)+IF(BI27&gt;BI28,1,0)+IF(BJ27&gt;BJ28,1,0)</f>
        <v>0</v>
      </c>
      <c r="BL27" s="362"/>
      <c r="BM27" s="236" t="str">
        <f>$L$22</f>
        <v>bb</v>
      </c>
      <c r="BN27" s="437"/>
      <c r="BO27" s="437"/>
      <c r="BP27" s="437"/>
      <c r="BQ27" s="237">
        <f>IF(BN27&gt;BN28,1,0)+IF(BO27&gt;BO28,1,0)+IF(BP27&gt;BP28,1,0)</f>
        <v>0</v>
      </c>
      <c r="BR27" s="359"/>
      <c r="BS27" s="236" t="str">
        <f>$L$28</f>
        <v>ff</v>
      </c>
      <c r="BT27" s="437"/>
      <c r="BU27" s="437"/>
      <c r="BV27" s="437"/>
      <c r="BW27" s="237">
        <f>IF(BT27&gt;BT28,1,0)+IF(BU27&gt;BU28,1,0)+IF(BV27&gt;BV28,1,0)</f>
        <v>0</v>
      </c>
      <c r="BX27" s="394"/>
      <c r="BY27" s="390"/>
      <c r="BZ27" s="390"/>
      <c r="CA27" s="390"/>
      <c r="CB27" s="390"/>
      <c r="CC27" s="390"/>
      <c r="CD27" s="356"/>
    </row>
    <row r="28" spans="1:82" s="111" customFormat="1" ht="34.9" customHeight="1" thickTop="1" thickBot="1" x14ac:dyDescent="0.35">
      <c r="A28" s="345"/>
      <c r="B28" s="145"/>
      <c r="C28" s="145"/>
      <c r="D28" s="145"/>
      <c r="E28" s="145"/>
      <c r="F28" s="145"/>
      <c r="G28" s="145"/>
      <c r="H28" s="145"/>
      <c r="I28" s="145"/>
      <c r="J28" s="145"/>
      <c r="K28" s="382" t="s">
        <v>28</v>
      </c>
      <c r="L28" s="585" t="s">
        <v>34</v>
      </c>
      <c r="M28" s="585"/>
      <c r="N28" s="585"/>
      <c r="O28" s="585"/>
      <c r="P28" s="585"/>
      <c r="Q28" s="585"/>
      <c r="R28" s="585"/>
      <c r="S28" s="585"/>
      <c r="T28" s="585"/>
      <c r="U28" s="346"/>
      <c r="V28" s="346"/>
      <c r="W28" s="346"/>
      <c r="X28" s="346"/>
      <c r="Y28" s="346"/>
      <c r="Z28" s="346"/>
      <c r="AA28" s="586" t="s">
        <v>58</v>
      </c>
      <c r="AB28" s="586"/>
      <c r="AC28" s="584"/>
      <c r="AD28" s="587" t="str">
        <f>$J$14</f>
        <v>ff</v>
      </c>
      <c r="AE28" s="588"/>
      <c r="AF28" s="588"/>
      <c r="AG28" s="588"/>
      <c r="AH28" s="588"/>
      <c r="AI28" s="588"/>
      <c r="AJ28" s="588"/>
      <c r="AK28" s="588"/>
      <c r="AL28" s="588"/>
      <c r="AM28" s="588"/>
      <c r="AN28" s="588"/>
      <c r="AO28" s="589"/>
      <c r="AP28" s="371"/>
      <c r="AQ28" s="371"/>
      <c r="AR28" s="371"/>
      <c r="AS28" s="371"/>
      <c r="AT28" s="371"/>
      <c r="AU28" s="371"/>
      <c r="AV28" s="346"/>
      <c r="AW28" s="346"/>
      <c r="AX28" s="346"/>
      <c r="AY28" s="346"/>
      <c r="AZ28" s="346"/>
      <c r="BA28" s="246" t="str">
        <f>$L$28</f>
        <v>ff</v>
      </c>
      <c r="BB28" s="438"/>
      <c r="BC28" s="438"/>
      <c r="BD28" s="438"/>
      <c r="BE28" s="247">
        <f>IF(BB28&gt;BB27,1,0)+IF(BC28&gt;BC27,1,0)+IF(BD28&gt;BD27,1,0)</f>
        <v>0</v>
      </c>
      <c r="BF28" s="362"/>
      <c r="BG28" s="255" t="str">
        <f>$L$31</f>
        <v>hh</v>
      </c>
      <c r="BH28" s="438"/>
      <c r="BI28" s="438"/>
      <c r="BJ28" s="438"/>
      <c r="BK28" s="247">
        <f>IF(BH28&gt;BH27,1,0)+IF(BI28&gt;BI27,1,0)+IF(BJ28&gt;BJ27,1,0)</f>
        <v>0</v>
      </c>
      <c r="BL28" s="359"/>
      <c r="BM28" s="246" t="str">
        <f>$L$31</f>
        <v>hh</v>
      </c>
      <c r="BN28" s="438"/>
      <c r="BO28" s="438"/>
      <c r="BP28" s="438"/>
      <c r="BQ28" s="247">
        <f>IF(BN28&gt;BN27,1,0)+IF(BO28&gt;BO27,1,0)+IF(BP28&gt;BP27,1,0)</f>
        <v>0</v>
      </c>
      <c r="BR28" s="359"/>
      <c r="BS28" s="246" t="str">
        <f>$L$33</f>
        <v>ii</v>
      </c>
      <c r="BT28" s="438"/>
      <c r="BU28" s="438"/>
      <c r="BV28" s="438"/>
      <c r="BW28" s="247">
        <f>IF(BT28&gt;BT27,1,0)+IF(BU28&gt;BU27,1,0)+IF(BV28&gt;BV27,1,0)</f>
        <v>0</v>
      </c>
      <c r="BX28" s="394"/>
      <c r="BY28" s="390"/>
      <c r="BZ28" s="390"/>
      <c r="CA28" s="390"/>
      <c r="CB28" s="390"/>
      <c r="CC28" s="390"/>
      <c r="CD28" s="356"/>
    </row>
    <row r="29" spans="1:82" s="111" customFormat="1" ht="34.9" customHeight="1" thickTop="1" thickBot="1" x14ac:dyDescent="0.25">
      <c r="A29" s="345"/>
      <c r="B29" s="145"/>
      <c r="C29" s="145"/>
      <c r="D29" s="145"/>
      <c r="E29" s="145"/>
      <c r="F29" s="145"/>
      <c r="G29" s="145"/>
      <c r="H29" s="145"/>
      <c r="I29" s="145"/>
      <c r="J29" s="145"/>
      <c r="K29" s="343"/>
      <c r="L29" s="590"/>
      <c r="M29" s="590"/>
      <c r="N29" s="590"/>
      <c r="O29" s="590"/>
      <c r="P29" s="590"/>
      <c r="Q29" s="590"/>
      <c r="R29" s="590"/>
      <c r="S29" s="590"/>
      <c r="T29" s="590"/>
      <c r="U29" s="346"/>
      <c r="V29" s="346"/>
      <c r="W29" s="346"/>
      <c r="X29" s="346"/>
      <c r="Y29" s="346"/>
      <c r="Z29" s="346"/>
      <c r="AA29" s="346"/>
      <c r="AB29" s="346"/>
      <c r="AC29" s="346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375"/>
      <c r="AQ29" s="375"/>
      <c r="AR29" s="375"/>
      <c r="AS29" s="375"/>
      <c r="AT29" s="375"/>
      <c r="AU29" s="375"/>
      <c r="AV29" s="346"/>
      <c r="AW29" s="346"/>
      <c r="AX29" s="346"/>
      <c r="AY29" s="346"/>
      <c r="AZ29" s="346"/>
      <c r="BA29" s="362"/>
      <c r="BB29" s="428"/>
      <c r="BC29" s="428"/>
      <c r="BD29" s="428"/>
      <c r="BE29" s="362"/>
      <c r="BF29" s="362"/>
      <c r="BG29" s="362"/>
      <c r="BH29" s="428"/>
      <c r="BI29" s="428"/>
      <c r="BJ29" s="428"/>
      <c r="BK29" s="362"/>
      <c r="BL29" s="362"/>
      <c r="BM29" s="362"/>
      <c r="BN29" s="428"/>
      <c r="BO29" s="428"/>
      <c r="BP29" s="428"/>
      <c r="BQ29" s="362"/>
      <c r="BR29" s="362"/>
      <c r="BS29" s="362"/>
      <c r="BT29" s="428"/>
      <c r="BU29" s="428"/>
      <c r="BV29" s="428"/>
      <c r="BW29" s="362"/>
      <c r="BX29" s="362"/>
      <c r="BY29" s="390"/>
      <c r="BZ29" s="390"/>
      <c r="CA29" s="390"/>
      <c r="CB29" s="390"/>
      <c r="CC29" s="390"/>
      <c r="CD29" s="356"/>
    </row>
    <row r="30" spans="1:82" s="111" customFormat="1" ht="34.9" customHeight="1" thickTop="1" thickBot="1" x14ac:dyDescent="0.35">
      <c r="A30" s="345"/>
      <c r="B30" s="145"/>
      <c r="C30" s="145"/>
      <c r="D30" s="145"/>
      <c r="E30" s="145"/>
      <c r="F30" s="145"/>
      <c r="G30" s="145"/>
      <c r="H30" s="145"/>
      <c r="I30" s="145"/>
      <c r="J30" s="145"/>
      <c r="K30" s="382" t="s">
        <v>36</v>
      </c>
      <c r="L30" s="585" t="s">
        <v>41</v>
      </c>
      <c r="M30" s="585"/>
      <c r="N30" s="585"/>
      <c r="O30" s="585"/>
      <c r="P30" s="585"/>
      <c r="Q30" s="585"/>
      <c r="R30" s="585"/>
      <c r="S30" s="585"/>
      <c r="T30" s="585"/>
      <c r="U30" s="346"/>
      <c r="V30" s="346"/>
      <c r="W30" s="346"/>
      <c r="X30" s="346"/>
      <c r="Y30" s="346"/>
      <c r="Z30" s="346"/>
      <c r="AA30" s="586" t="s">
        <v>59</v>
      </c>
      <c r="AB30" s="586"/>
      <c r="AC30" s="584"/>
      <c r="AD30" s="587" t="str">
        <f>$J$15</f>
        <v>gg</v>
      </c>
      <c r="AE30" s="588"/>
      <c r="AF30" s="588"/>
      <c r="AG30" s="588"/>
      <c r="AH30" s="588"/>
      <c r="AI30" s="588"/>
      <c r="AJ30" s="588"/>
      <c r="AK30" s="588"/>
      <c r="AL30" s="588"/>
      <c r="AM30" s="588"/>
      <c r="AN30" s="588"/>
      <c r="AO30" s="589"/>
      <c r="AP30" s="371"/>
      <c r="AQ30" s="371"/>
      <c r="AR30" s="371"/>
      <c r="AS30" s="371"/>
      <c r="AT30" s="371"/>
      <c r="AU30" s="371"/>
      <c r="AV30" s="346"/>
      <c r="AW30" s="346"/>
      <c r="AX30" s="346"/>
      <c r="AY30" s="346"/>
      <c r="AZ30" s="346"/>
      <c r="BA30" s="236" t="str">
        <f>$L$25</f>
        <v>dd</v>
      </c>
      <c r="BB30" s="437"/>
      <c r="BC30" s="437"/>
      <c r="BD30" s="437"/>
      <c r="BE30" s="237">
        <f>IF(BB30&gt;BB31,1,0)+IF(BC30&gt;BC31,1,0)+IF(BD30&gt;BD31,1,0)</f>
        <v>0</v>
      </c>
      <c r="BF30" s="363"/>
      <c r="BG30" s="236" t="str">
        <f>$L$28</f>
        <v>ff</v>
      </c>
      <c r="BH30" s="437"/>
      <c r="BI30" s="437"/>
      <c r="BJ30" s="437"/>
      <c r="BK30" s="237">
        <f>IF(BH30&gt;BH31,1,0)+IF(BI30&gt;BI31,1,0)+IF(BJ30&gt;BJ31,1,0)</f>
        <v>0</v>
      </c>
      <c r="BL30" s="363"/>
      <c r="BM30" s="236" t="str">
        <f>$L$21</f>
        <v>aa</v>
      </c>
      <c r="BN30" s="437"/>
      <c r="BO30" s="437"/>
      <c r="BP30" s="437"/>
      <c r="BQ30" s="237">
        <f>IF(BN30&gt;BN31,1,0)+IF(BO30&gt;BO31,1,0)+IF(BP30&gt;BP31,1,0)</f>
        <v>0</v>
      </c>
      <c r="BR30" s="359"/>
      <c r="BS30" s="236" t="str">
        <f>$L$24</f>
        <v>cc</v>
      </c>
      <c r="BT30" s="437"/>
      <c r="BU30" s="437"/>
      <c r="BV30" s="437"/>
      <c r="BW30" s="237">
        <f>IF(BT30&gt;BT31,1,0)+IF(BU30&gt;BU31,1,0)+IF(BV30&gt;BV31,1,0)</f>
        <v>0</v>
      </c>
      <c r="BX30" s="394"/>
      <c r="BY30" s="390"/>
      <c r="BZ30" s="390"/>
      <c r="CA30" s="390"/>
      <c r="CB30" s="390"/>
      <c r="CC30" s="390"/>
      <c r="CD30" s="356"/>
    </row>
    <row r="31" spans="1:82" s="111" customFormat="1" ht="34.9" customHeight="1" thickTop="1" thickBot="1" x14ac:dyDescent="0.25">
      <c r="A31" s="345"/>
      <c r="B31" s="145"/>
      <c r="C31" s="145"/>
      <c r="D31" s="145"/>
      <c r="E31" s="145"/>
      <c r="F31" s="145"/>
      <c r="G31" s="145"/>
      <c r="H31" s="145"/>
      <c r="I31" s="145"/>
      <c r="J31" s="145"/>
      <c r="K31" s="382" t="s">
        <v>38</v>
      </c>
      <c r="L31" s="585" t="s">
        <v>42</v>
      </c>
      <c r="M31" s="585"/>
      <c r="N31" s="585"/>
      <c r="O31" s="585"/>
      <c r="P31" s="585"/>
      <c r="Q31" s="585"/>
      <c r="R31" s="585"/>
      <c r="S31" s="585"/>
      <c r="T31" s="585"/>
      <c r="U31" s="346"/>
      <c r="V31" s="346"/>
      <c r="W31" s="346"/>
      <c r="X31" s="346"/>
      <c r="Y31" s="346"/>
      <c r="Z31" s="346"/>
      <c r="AA31" s="586" t="s">
        <v>60</v>
      </c>
      <c r="AB31" s="586"/>
      <c r="AC31" s="584"/>
      <c r="AD31" s="587" t="str">
        <f>$J$16</f>
        <v>hh</v>
      </c>
      <c r="AE31" s="588"/>
      <c r="AF31" s="588"/>
      <c r="AG31" s="588"/>
      <c r="AH31" s="588"/>
      <c r="AI31" s="588"/>
      <c r="AJ31" s="588"/>
      <c r="AK31" s="588"/>
      <c r="AL31" s="588"/>
      <c r="AM31" s="588"/>
      <c r="AN31" s="588"/>
      <c r="AO31" s="589"/>
      <c r="AP31" s="375"/>
      <c r="AQ31" s="375"/>
      <c r="AR31" s="375"/>
      <c r="AS31" s="375"/>
      <c r="AT31" s="375"/>
      <c r="AU31" s="375"/>
      <c r="AV31" s="346"/>
      <c r="AW31" s="346"/>
      <c r="AX31" s="346"/>
      <c r="AY31" s="346"/>
      <c r="AZ31" s="346"/>
      <c r="BA31" s="246" t="str">
        <f>$L$27</f>
        <v>ee</v>
      </c>
      <c r="BB31" s="438"/>
      <c r="BC31" s="438"/>
      <c r="BD31" s="438"/>
      <c r="BE31" s="247">
        <f>IF(BB31&gt;BB30,1,0)+IF(BC31&gt;BC30,1,0)+IF(BD31&gt;BD30,1,0)</f>
        <v>0</v>
      </c>
      <c r="BF31" s="362"/>
      <c r="BG31" s="246" t="str">
        <f>$L$30</f>
        <v>gg</v>
      </c>
      <c r="BH31" s="438"/>
      <c r="BI31" s="438"/>
      <c r="BJ31" s="438"/>
      <c r="BK31" s="247">
        <f>IF(BH31&gt;BH30,1,0)+IF(BI31&gt;BI30,1,0)+IF(BJ31&gt;BJ30,1,0)</f>
        <v>0</v>
      </c>
      <c r="BL31" s="359"/>
      <c r="BM31" s="246" t="str">
        <f>$L$33</f>
        <v>ii</v>
      </c>
      <c r="BN31" s="438"/>
      <c r="BO31" s="438"/>
      <c r="BP31" s="438"/>
      <c r="BQ31" s="247">
        <f>IF(BN31&gt;BN30,1,0)+IF(BO31&gt;BO30,1,0)+IF(BP31&gt;BP30,1,0)</f>
        <v>0</v>
      </c>
      <c r="BR31" s="359"/>
      <c r="BS31" s="255" t="str">
        <f>$L$34</f>
        <v>jj</v>
      </c>
      <c r="BT31" s="438"/>
      <c r="BU31" s="438"/>
      <c r="BV31" s="438"/>
      <c r="BW31" s="247">
        <f>IF(BT31&gt;BT30,1,0)+IF(BU31&gt;BU30,1,0)+IF(BV31&gt;BV30,1,0)</f>
        <v>0</v>
      </c>
      <c r="BX31" s="394"/>
      <c r="BY31" s="390"/>
      <c r="BZ31" s="390"/>
      <c r="CA31" s="390"/>
      <c r="CB31" s="390"/>
      <c r="CC31" s="390"/>
      <c r="CD31" s="356"/>
    </row>
    <row r="32" spans="1:82" s="111" customFormat="1" ht="34.9" customHeight="1" thickTop="1" thickBot="1" x14ac:dyDescent="0.35">
      <c r="A32" s="345"/>
      <c r="B32" s="145"/>
      <c r="C32" s="145"/>
      <c r="D32" s="145"/>
      <c r="E32" s="145"/>
      <c r="F32" s="145"/>
      <c r="G32" s="145"/>
      <c r="H32" s="145"/>
      <c r="I32" s="145"/>
      <c r="J32" s="145"/>
      <c r="K32" s="343"/>
      <c r="L32" s="590"/>
      <c r="M32" s="590"/>
      <c r="N32" s="590"/>
      <c r="O32" s="590"/>
      <c r="P32" s="590"/>
      <c r="Q32" s="590"/>
      <c r="R32" s="590"/>
      <c r="S32" s="590"/>
      <c r="T32" s="590"/>
      <c r="U32" s="346"/>
      <c r="V32" s="346"/>
      <c r="W32" s="346"/>
      <c r="X32" s="346"/>
      <c r="Y32" s="346"/>
      <c r="Z32" s="346"/>
      <c r="AA32" s="346"/>
      <c r="AB32" s="346"/>
      <c r="AC32" s="346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371"/>
      <c r="AQ32" s="371"/>
      <c r="AR32" s="371"/>
      <c r="AS32" s="371"/>
      <c r="AT32" s="371"/>
      <c r="AU32" s="371"/>
      <c r="AV32" s="388"/>
      <c r="AW32" s="346"/>
      <c r="AX32" s="346"/>
      <c r="AY32" s="346"/>
      <c r="AZ32" s="346"/>
      <c r="BA32" s="362"/>
      <c r="BB32" s="428"/>
      <c r="BC32" s="428"/>
      <c r="BD32" s="428"/>
      <c r="BE32" s="362"/>
      <c r="BF32" s="362"/>
      <c r="BG32" s="362"/>
      <c r="BH32" s="428"/>
      <c r="BI32" s="428"/>
      <c r="BJ32" s="428"/>
      <c r="BK32" s="362"/>
      <c r="BL32" s="362"/>
      <c r="BM32" s="362"/>
      <c r="BN32" s="428"/>
      <c r="BO32" s="428"/>
      <c r="BP32" s="428"/>
      <c r="BQ32" s="362"/>
      <c r="BR32" s="362"/>
      <c r="BS32" s="362"/>
      <c r="BT32" s="428"/>
      <c r="BU32" s="428"/>
      <c r="BV32" s="428"/>
      <c r="BW32" s="362"/>
      <c r="BX32" s="362"/>
      <c r="BY32" s="390"/>
      <c r="BZ32" s="390"/>
      <c r="CA32" s="390"/>
      <c r="CB32" s="390"/>
      <c r="CC32" s="390"/>
      <c r="CD32" s="356"/>
    </row>
    <row r="33" spans="1:82" s="111" customFormat="1" ht="34.9" customHeight="1" thickTop="1" thickBot="1" x14ac:dyDescent="0.25">
      <c r="A33" s="345"/>
      <c r="B33" s="145"/>
      <c r="C33" s="145"/>
      <c r="D33" s="145"/>
      <c r="E33" s="145"/>
      <c r="F33" s="145"/>
      <c r="G33" s="145"/>
      <c r="H33" s="145"/>
      <c r="I33" s="145"/>
      <c r="J33" s="145"/>
      <c r="K33" s="382" t="s">
        <v>61</v>
      </c>
      <c r="L33" s="585" t="s">
        <v>62</v>
      </c>
      <c r="M33" s="585"/>
      <c r="N33" s="585"/>
      <c r="O33" s="585"/>
      <c r="P33" s="585"/>
      <c r="Q33" s="585"/>
      <c r="R33" s="585"/>
      <c r="S33" s="585"/>
      <c r="T33" s="585"/>
      <c r="U33" s="346"/>
      <c r="V33" s="346"/>
      <c r="W33" s="346"/>
      <c r="X33" s="346"/>
      <c r="Y33" s="346"/>
      <c r="Z33" s="346"/>
      <c r="AA33" s="586" t="s">
        <v>63</v>
      </c>
      <c r="AB33" s="586"/>
      <c r="AC33" s="584"/>
      <c r="AD33" s="587" t="str">
        <f>$J$17</f>
        <v>ii</v>
      </c>
      <c r="AE33" s="588"/>
      <c r="AF33" s="588"/>
      <c r="AG33" s="588"/>
      <c r="AH33" s="588"/>
      <c r="AI33" s="588"/>
      <c r="AJ33" s="588"/>
      <c r="AK33" s="588"/>
      <c r="AL33" s="588"/>
      <c r="AM33" s="588"/>
      <c r="AN33" s="588"/>
      <c r="AO33" s="589"/>
      <c r="AP33" s="375"/>
      <c r="AQ33" s="375"/>
      <c r="AR33" s="375"/>
      <c r="AS33" s="375"/>
      <c r="AT33" s="375"/>
      <c r="AU33" s="375"/>
      <c r="AV33" s="346"/>
      <c r="AW33" s="346"/>
      <c r="AX33" s="346"/>
      <c r="AY33" s="346"/>
      <c r="AZ33" s="346"/>
      <c r="BA33" s="236" t="str">
        <f>$L$21</f>
        <v>aa</v>
      </c>
      <c r="BB33" s="437"/>
      <c r="BC33" s="437"/>
      <c r="BD33" s="437"/>
      <c r="BE33" s="237">
        <f>IF(BB33&gt;BB34,1,0)+IF(BC33&gt;BC34,1,0)+IF(BD33&gt;BD34,1,0)</f>
        <v>0</v>
      </c>
      <c r="BF33" s="362"/>
      <c r="BG33" s="236" t="str">
        <f>$L$21</f>
        <v>aa</v>
      </c>
      <c r="BH33" s="437"/>
      <c r="BI33" s="437"/>
      <c r="BJ33" s="437"/>
      <c r="BK33" s="237">
        <f>IF(BH33&gt;BH34,1,0)+IF(BI33&gt;BI34,1,0)+IF(BJ33&gt;BJ34,1,0)</f>
        <v>0</v>
      </c>
      <c r="BL33" s="362"/>
      <c r="BM33" s="236" t="str">
        <f>$L$25</f>
        <v>dd</v>
      </c>
      <c r="BN33" s="437"/>
      <c r="BO33" s="437"/>
      <c r="BP33" s="437"/>
      <c r="BQ33" s="237">
        <f>IF(BN33&gt;BN34,1,0)+IF(BO33&gt;BO34,1,0)+IF(BP33&gt;BP34,1,0)</f>
        <v>0</v>
      </c>
      <c r="BR33" s="359"/>
      <c r="BS33" s="236" t="str">
        <f>$L$22</f>
        <v>bb</v>
      </c>
      <c r="BT33" s="437"/>
      <c r="BU33" s="437"/>
      <c r="BV33" s="437"/>
      <c r="BW33" s="237">
        <f>IF(BT33&gt;BT34,1,0)+IF(BU33&gt;BU34,1,0)+IF(BV33&gt;BV34,1,0)</f>
        <v>0</v>
      </c>
      <c r="BX33" s="394"/>
      <c r="BY33" s="390"/>
      <c r="BZ33" s="390"/>
      <c r="CA33" s="390"/>
      <c r="CB33" s="390"/>
      <c r="CC33" s="390"/>
      <c r="CD33" s="356"/>
    </row>
    <row r="34" spans="1:82" s="111" customFormat="1" ht="34.9" customHeight="1" thickTop="1" thickBot="1" x14ac:dyDescent="0.35">
      <c r="A34" s="345"/>
      <c r="B34" s="145"/>
      <c r="C34" s="145"/>
      <c r="D34" s="145"/>
      <c r="E34" s="145"/>
      <c r="F34" s="145"/>
      <c r="G34" s="145"/>
      <c r="H34" s="145"/>
      <c r="I34" s="145"/>
      <c r="J34" s="145"/>
      <c r="K34" s="382" t="s">
        <v>64</v>
      </c>
      <c r="L34" s="585" t="s">
        <v>65</v>
      </c>
      <c r="M34" s="585"/>
      <c r="N34" s="585"/>
      <c r="O34" s="585"/>
      <c r="P34" s="585"/>
      <c r="Q34" s="585"/>
      <c r="R34" s="585"/>
      <c r="S34" s="585"/>
      <c r="T34" s="585"/>
      <c r="U34" s="346"/>
      <c r="V34" s="346"/>
      <c r="W34" s="346"/>
      <c r="X34" s="346"/>
      <c r="Y34" s="346"/>
      <c r="Z34" s="346"/>
      <c r="AA34" s="586" t="s">
        <v>66</v>
      </c>
      <c r="AB34" s="586"/>
      <c r="AC34" s="584"/>
      <c r="AD34" s="587" t="str">
        <f>$J$18</f>
        <v>jj</v>
      </c>
      <c r="AE34" s="588"/>
      <c r="AF34" s="588"/>
      <c r="AG34" s="588"/>
      <c r="AH34" s="588"/>
      <c r="AI34" s="588"/>
      <c r="AJ34" s="588"/>
      <c r="AK34" s="588"/>
      <c r="AL34" s="588"/>
      <c r="AM34" s="588"/>
      <c r="AN34" s="588"/>
      <c r="AO34" s="589"/>
      <c r="AP34" s="371"/>
      <c r="AQ34" s="371"/>
      <c r="AR34" s="371"/>
      <c r="AS34" s="371"/>
      <c r="AT34" s="371"/>
      <c r="AU34" s="371"/>
      <c r="AV34" s="346"/>
      <c r="AW34" s="346"/>
      <c r="AX34" s="346"/>
      <c r="AY34" s="346"/>
      <c r="AZ34" s="346"/>
      <c r="BA34" s="246" t="str">
        <f>$L$31</f>
        <v>hh</v>
      </c>
      <c r="BB34" s="438"/>
      <c r="BC34" s="438"/>
      <c r="BD34" s="438"/>
      <c r="BE34" s="247">
        <f>IF(BB34&gt;BB33,1,0)+IF(BC34&gt;BC33,1,0)+IF(BD34&gt;BD33,1,0)</f>
        <v>0</v>
      </c>
      <c r="BF34" s="362"/>
      <c r="BG34" s="255" t="str">
        <f>$L$24</f>
        <v>cc</v>
      </c>
      <c r="BH34" s="438"/>
      <c r="BI34" s="438"/>
      <c r="BJ34" s="438"/>
      <c r="BK34" s="247">
        <f>IF(BH34&gt;BH33,1,0)+IF(BI34&gt;BI33,1,0)+IF(BJ34&gt;BJ33,1,0)</f>
        <v>0</v>
      </c>
      <c r="BL34" s="359"/>
      <c r="BM34" s="246" t="str">
        <f>$L$28</f>
        <v>ff</v>
      </c>
      <c r="BN34" s="438"/>
      <c r="BO34" s="438"/>
      <c r="BP34" s="438"/>
      <c r="BQ34" s="247">
        <f>IF(BN34&gt;BN33,1,0)+IF(BO34&gt;BO33,1,0)+IF(BP34&gt;BP33,1,0)</f>
        <v>0</v>
      </c>
      <c r="BR34" s="359"/>
      <c r="BS34" s="246" t="str">
        <f>$L$25</f>
        <v>dd</v>
      </c>
      <c r="BT34" s="438"/>
      <c r="BU34" s="438"/>
      <c r="BV34" s="438"/>
      <c r="BW34" s="247">
        <f>IF(BT34&gt;BT33,1,0)+IF(BU34&gt;BU33,1,0)+IF(BV34&gt;BV33,1,0)</f>
        <v>0</v>
      </c>
      <c r="BX34" s="394"/>
      <c r="BY34" s="390"/>
      <c r="BZ34" s="390"/>
      <c r="CA34" s="390"/>
      <c r="CB34" s="390"/>
      <c r="CC34" s="390"/>
      <c r="CD34" s="356"/>
    </row>
    <row r="35" spans="1:82" s="111" customFormat="1" ht="34.9" customHeight="1" thickTop="1" x14ac:dyDescent="0.2">
      <c r="A35" s="345"/>
      <c r="B35" s="145"/>
      <c r="C35" s="145"/>
      <c r="D35" s="145"/>
      <c r="E35" s="145"/>
      <c r="F35" s="145"/>
      <c r="G35" s="145"/>
      <c r="H35" s="145"/>
      <c r="I35" s="145"/>
      <c r="J35" s="145"/>
      <c r="K35" s="343"/>
      <c r="L35" s="592"/>
      <c r="M35" s="592"/>
      <c r="N35" s="592"/>
      <c r="O35" s="592"/>
      <c r="P35" s="592"/>
      <c r="Q35" s="592"/>
      <c r="R35" s="592"/>
      <c r="S35" s="592"/>
      <c r="T35" s="592"/>
      <c r="U35" s="346"/>
      <c r="V35" s="346"/>
      <c r="W35" s="346"/>
      <c r="X35" s="346"/>
      <c r="Y35" s="346"/>
      <c r="Z35" s="346"/>
      <c r="AA35" s="346"/>
      <c r="AB35" s="346"/>
      <c r="AC35" s="346"/>
      <c r="AD35" s="593"/>
      <c r="AE35" s="593"/>
      <c r="AF35" s="593"/>
      <c r="AG35" s="593"/>
      <c r="AH35" s="593"/>
      <c r="AI35" s="593"/>
      <c r="AJ35" s="593"/>
      <c r="AK35" s="593"/>
      <c r="AL35" s="593"/>
      <c r="AM35" s="593"/>
      <c r="AN35" s="593"/>
      <c r="AO35" s="593"/>
      <c r="AP35" s="375"/>
      <c r="AQ35" s="375"/>
      <c r="AR35" s="375"/>
      <c r="AS35" s="375"/>
      <c r="AT35" s="375"/>
      <c r="AU35" s="375"/>
      <c r="AV35" s="346"/>
      <c r="AW35" s="346"/>
      <c r="AX35" s="346"/>
      <c r="AY35" s="346"/>
      <c r="AZ35" s="346"/>
      <c r="BA35" s="355"/>
      <c r="BB35" s="440"/>
      <c r="BC35" s="440"/>
      <c r="BD35" s="440"/>
      <c r="BE35" s="355"/>
      <c r="BF35" s="362"/>
      <c r="BG35" s="362"/>
      <c r="BH35" s="428"/>
      <c r="BI35" s="428"/>
      <c r="BJ35" s="428"/>
      <c r="BK35" s="362"/>
      <c r="BL35" s="362"/>
      <c r="BM35" s="362"/>
      <c r="BN35" s="428"/>
      <c r="BO35" s="428"/>
      <c r="BP35" s="428"/>
      <c r="BQ35" s="362"/>
      <c r="BR35" s="362"/>
      <c r="BS35" s="362"/>
      <c r="BT35" s="428"/>
      <c r="BU35" s="428"/>
      <c r="BV35" s="428"/>
      <c r="BW35" s="362"/>
      <c r="BX35" s="362"/>
      <c r="BY35" s="390"/>
      <c r="BZ35" s="390"/>
      <c r="CA35" s="390"/>
      <c r="CB35" s="390"/>
      <c r="CC35" s="390"/>
      <c r="CD35" s="356"/>
    </row>
    <row r="36" spans="1:82" s="111" customFormat="1" ht="34.9" customHeight="1" x14ac:dyDescent="0.2">
      <c r="A36" s="345"/>
      <c r="B36" s="145"/>
      <c r="C36" s="145"/>
      <c r="D36" s="145"/>
      <c r="E36" s="145"/>
      <c r="F36" s="145"/>
      <c r="G36" s="145"/>
      <c r="H36" s="145"/>
      <c r="I36" s="145"/>
      <c r="J36" s="145"/>
      <c r="K36" s="343"/>
      <c r="L36" s="375"/>
      <c r="M36" s="375"/>
      <c r="N36" s="375"/>
      <c r="O36" s="375"/>
      <c r="P36" s="375"/>
      <c r="Q36" s="375"/>
      <c r="R36" s="375"/>
      <c r="S36" s="386"/>
      <c r="T36" s="386"/>
      <c r="U36" s="346"/>
      <c r="V36" s="346"/>
      <c r="W36" s="346"/>
      <c r="X36" s="346"/>
      <c r="Y36" s="346"/>
      <c r="Z36" s="346"/>
      <c r="AA36" s="346"/>
      <c r="AB36" s="346"/>
      <c r="AC36" s="346"/>
      <c r="AD36" s="375"/>
      <c r="AE36" s="387"/>
      <c r="AF36" s="387"/>
      <c r="AG36" s="387"/>
      <c r="AH36" s="387"/>
      <c r="AI36" s="387"/>
      <c r="AJ36" s="387"/>
      <c r="AK36" s="387"/>
      <c r="AL36" s="387"/>
      <c r="AM36" s="387"/>
      <c r="AN36" s="387"/>
      <c r="AO36" s="387"/>
      <c r="AP36" s="375"/>
      <c r="AQ36" s="375"/>
      <c r="AR36" s="375"/>
      <c r="AS36" s="375"/>
      <c r="AT36" s="375"/>
      <c r="AU36" s="375"/>
      <c r="AV36" s="346"/>
      <c r="AW36" s="346"/>
      <c r="AX36" s="346"/>
      <c r="AY36" s="346"/>
      <c r="AZ36" s="346"/>
      <c r="BA36" s="236" t="str">
        <f>$L$33</f>
        <v>ii</v>
      </c>
      <c r="BB36" s="437"/>
      <c r="BC36" s="437"/>
      <c r="BD36" s="437"/>
      <c r="BE36" s="237">
        <f>IF(BB36&gt;BB37,1,0)+IF(BC36&gt;BC37,1,0)+IF(BD36&gt;BD37,1,0)</f>
        <v>0</v>
      </c>
      <c r="BF36" s="362"/>
      <c r="BG36" s="236" t="str">
        <f>$L$22</f>
        <v>bb</v>
      </c>
      <c r="BH36" s="437"/>
      <c r="BI36" s="437"/>
      <c r="BJ36" s="437"/>
      <c r="BK36" s="237">
        <f>IF(BH36&gt;BH37,1,0)+IF(BI36&gt;BI37,1,0)+IF(BJ36&gt;BJ37,1,0)</f>
        <v>0</v>
      </c>
      <c r="BL36" s="362"/>
      <c r="BM36" s="236" t="str">
        <f>$L$24</f>
        <v>cc</v>
      </c>
      <c r="BN36" s="437"/>
      <c r="BO36" s="437"/>
      <c r="BP36" s="437"/>
      <c r="BQ36" s="237">
        <f>IF(BN36&gt;BN37,1,0)+IF(BO36&gt;BO37,1,0)+IF(BP36&gt;BP37,1,0)</f>
        <v>0</v>
      </c>
      <c r="BR36" s="359"/>
      <c r="BS36" s="236" t="str">
        <f>$L$21</f>
        <v>aa</v>
      </c>
      <c r="BT36" s="437"/>
      <c r="BU36" s="437"/>
      <c r="BV36" s="437"/>
      <c r="BW36" s="237">
        <f>IF(BT36&gt;BT37,1,0)+IF(BU36&gt;BU37,1,0)+IF(BV36&gt;BV37,1,0)</f>
        <v>0</v>
      </c>
      <c r="BX36" s="394"/>
      <c r="BY36" s="390"/>
      <c r="BZ36" s="390"/>
      <c r="CA36" s="390"/>
      <c r="CB36" s="390"/>
      <c r="CC36" s="390"/>
      <c r="CD36" s="356"/>
    </row>
    <row r="37" spans="1:82" s="111" customFormat="1" ht="34.9" customHeight="1" thickBot="1" x14ac:dyDescent="0.25">
      <c r="A37" s="345"/>
      <c r="B37" s="145"/>
      <c r="C37" s="145"/>
      <c r="D37" s="145"/>
      <c r="E37" s="145"/>
      <c r="F37" s="145"/>
      <c r="G37" s="145"/>
      <c r="H37" s="145"/>
      <c r="I37" s="145"/>
      <c r="J37" s="145"/>
      <c r="K37" s="343"/>
      <c r="L37" s="375"/>
      <c r="M37" s="375"/>
      <c r="N37" s="375"/>
      <c r="O37" s="375"/>
      <c r="P37" s="375"/>
      <c r="Q37" s="375"/>
      <c r="R37" s="375"/>
      <c r="S37" s="386"/>
      <c r="T37" s="386"/>
      <c r="U37" s="346"/>
      <c r="V37" s="346"/>
      <c r="W37" s="346"/>
      <c r="X37" s="346"/>
      <c r="Y37" s="346"/>
      <c r="Z37" s="346"/>
      <c r="AA37" s="346"/>
      <c r="AB37" s="346"/>
      <c r="AC37" s="346"/>
      <c r="AD37" s="375"/>
      <c r="AE37" s="387"/>
      <c r="AF37" s="387"/>
      <c r="AG37" s="387"/>
      <c r="AH37" s="387"/>
      <c r="AI37" s="387"/>
      <c r="AJ37" s="387"/>
      <c r="AK37" s="387"/>
      <c r="AL37" s="387"/>
      <c r="AM37" s="387"/>
      <c r="AN37" s="387"/>
      <c r="AO37" s="387"/>
      <c r="AP37" s="375"/>
      <c r="AQ37" s="375"/>
      <c r="AR37" s="375"/>
      <c r="AS37" s="375"/>
      <c r="AT37" s="375"/>
      <c r="AU37" s="375"/>
      <c r="AV37" s="346"/>
      <c r="AW37" s="346"/>
      <c r="AX37" s="346"/>
      <c r="AY37" s="346"/>
      <c r="AZ37" s="346"/>
      <c r="BA37" s="246" t="str">
        <f>$L$34</f>
        <v>jj</v>
      </c>
      <c r="BB37" s="438"/>
      <c r="BC37" s="438"/>
      <c r="BD37" s="438"/>
      <c r="BE37" s="247">
        <f>IF(BB37&gt;BB36,1,0)+IF(BC37&gt;BC36,1,0)+IF(BD37&gt;BD36,1,0)</f>
        <v>0</v>
      </c>
      <c r="BF37" s="362"/>
      <c r="BG37" s="255" t="str">
        <f>$L$34</f>
        <v>jj</v>
      </c>
      <c r="BH37" s="438"/>
      <c r="BI37" s="438"/>
      <c r="BJ37" s="438"/>
      <c r="BK37" s="247">
        <f>IF(BH37&gt;BH36,1,0)+IF(BI37&gt;BI36,1,0)+IF(BJ37&gt;BJ36,1,0)</f>
        <v>0</v>
      </c>
      <c r="BL37" s="359"/>
      <c r="BM37" s="246" t="str">
        <f>$L$30</f>
        <v>gg</v>
      </c>
      <c r="BN37" s="438"/>
      <c r="BO37" s="438"/>
      <c r="BP37" s="438"/>
      <c r="BQ37" s="247">
        <f>IF(BN37&gt;BN36,1,0)+IF(BO37&gt;BO36,1,0)+IF(BP37&gt;BP36,1,0)</f>
        <v>0</v>
      </c>
      <c r="BR37" s="359"/>
      <c r="BS37" s="246" t="str">
        <f>$L$27</f>
        <v>ee</v>
      </c>
      <c r="BT37" s="438"/>
      <c r="BU37" s="438"/>
      <c r="BV37" s="438"/>
      <c r="BW37" s="247">
        <f>IF(BT37&gt;BT36,1,0)+IF(BU37&gt;BU36,1,0)+IF(BV37&gt;BV36,1,0)</f>
        <v>0</v>
      </c>
      <c r="BX37" s="394"/>
      <c r="BY37" s="390"/>
      <c r="BZ37" s="390"/>
      <c r="CA37" s="390"/>
      <c r="CB37" s="390"/>
      <c r="CC37" s="390"/>
      <c r="CD37" s="356"/>
    </row>
    <row r="38" spans="1:82" ht="34.9" customHeight="1" thickBot="1" x14ac:dyDescent="0.3">
      <c r="A38" s="381"/>
      <c r="B38" s="146"/>
      <c r="C38" s="146"/>
      <c r="D38" s="146"/>
      <c r="E38" s="146"/>
      <c r="F38" s="146"/>
      <c r="G38" s="146"/>
      <c r="H38" s="146"/>
      <c r="I38" s="146"/>
      <c r="J38" s="146"/>
      <c r="K38" s="573" t="s">
        <v>98</v>
      </c>
      <c r="L38" s="573"/>
      <c r="M38" s="573"/>
      <c r="N38" s="573"/>
      <c r="O38" s="573"/>
      <c r="P38" s="384"/>
      <c r="Q38" s="384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85"/>
      <c r="AE38" s="385"/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0"/>
      <c r="AV38" s="378"/>
      <c r="AW38" s="378"/>
      <c r="AX38" s="378"/>
      <c r="AY38" s="378"/>
      <c r="AZ38" s="369"/>
      <c r="BA38" s="364"/>
      <c r="BB38" s="364"/>
      <c r="BC38" s="364"/>
      <c r="BD38" s="364"/>
      <c r="BE38" s="364"/>
      <c r="BF38" s="364"/>
      <c r="BG38" s="364"/>
      <c r="BH38" s="364"/>
      <c r="BI38" s="364"/>
      <c r="BJ38" s="364"/>
      <c r="BK38" s="364"/>
      <c r="BL38" s="364"/>
      <c r="BM38" s="391"/>
      <c r="BN38" s="391"/>
      <c r="BO38" s="391"/>
      <c r="BP38" s="391"/>
      <c r="BQ38" s="391"/>
      <c r="BR38" s="391"/>
      <c r="BS38" s="391"/>
      <c r="BT38" s="391"/>
      <c r="BU38" s="391"/>
      <c r="BV38" s="391"/>
      <c r="BW38" s="391"/>
      <c r="BX38" s="391"/>
      <c r="BY38" s="391"/>
      <c r="BZ38" s="391"/>
      <c r="CA38" s="391"/>
      <c r="CB38" s="391"/>
      <c r="CC38" s="391"/>
      <c r="CD38" s="392"/>
    </row>
  </sheetData>
  <mergeCells count="91">
    <mergeCell ref="L35:T35"/>
    <mergeCell ref="AD35:AO35"/>
    <mergeCell ref="K38:O38"/>
    <mergeCell ref="L33:T33"/>
    <mergeCell ref="AA33:AC33"/>
    <mergeCell ref="AD33:AO33"/>
    <mergeCell ref="L34:T34"/>
    <mergeCell ref="AA34:AC34"/>
    <mergeCell ref="AD34:AO34"/>
    <mergeCell ref="L31:T31"/>
    <mergeCell ref="AA31:AC31"/>
    <mergeCell ref="AD31:AO31"/>
    <mergeCell ref="L32:T32"/>
    <mergeCell ref="AD32:AO32"/>
    <mergeCell ref="L29:T29"/>
    <mergeCell ref="AD29:AO29"/>
    <mergeCell ref="L30:T30"/>
    <mergeCell ref="AA30:AC30"/>
    <mergeCell ref="AD30:AO30"/>
    <mergeCell ref="L27:T27"/>
    <mergeCell ref="AA27:AC27"/>
    <mergeCell ref="AD27:AO27"/>
    <mergeCell ref="L28:T28"/>
    <mergeCell ref="AA28:AC28"/>
    <mergeCell ref="AD28:AO28"/>
    <mergeCell ref="L25:T25"/>
    <mergeCell ref="AA25:AC25"/>
    <mergeCell ref="AD25:AO25"/>
    <mergeCell ref="L26:T26"/>
    <mergeCell ref="AD26:AO26"/>
    <mergeCell ref="BT22:BT23"/>
    <mergeCell ref="BU22:BU23"/>
    <mergeCell ref="BV22:BV23"/>
    <mergeCell ref="BW22:BW23"/>
    <mergeCell ref="L24:T24"/>
    <mergeCell ref="AA24:AC24"/>
    <mergeCell ref="AD24:AO24"/>
    <mergeCell ref="BJ22:BJ23"/>
    <mergeCell ref="BK22:BK23"/>
    <mergeCell ref="BN22:BN23"/>
    <mergeCell ref="BQ22:BQ23"/>
    <mergeCell ref="BB22:BB23"/>
    <mergeCell ref="BC22:BC23"/>
    <mergeCell ref="BD22:BD23"/>
    <mergeCell ref="BE22:BE23"/>
    <mergeCell ref="BH22:BH23"/>
    <mergeCell ref="BP22:BP23"/>
    <mergeCell ref="L20:T20"/>
    <mergeCell ref="AD20:AO20"/>
    <mergeCell ref="L21:T21"/>
    <mergeCell ref="AA21:AC21"/>
    <mergeCell ref="AD21:AO21"/>
    <mergeCell ref="BI22:BI23"/>
    <mergeCell ref="L22:T22"/>
    <mergeCell ref="AA22:AC22"/>
    <mergeCell ref="AD22:AO22"/>
    <mergeCell ref="BO22:BO23"/>
    <mergeCell ref="CA6:CA7"/>
    <mergeCell ref="CB6:CB7"/>
    <mergeCell ref="CC6:CC7"/>
    <mergeCell ref="AP8:AR8"/>
    <mergeCell ref="AS8:AU8"/>
    <mergeCell ref="AV8:AX8"/>
    <mergeCell ref="BQ6:BQ7"/>
    <mergeCell ref="BT6:BT7"/>
    <mergeCell ref="BU6:BU7"/>
    <mergeCell ref="BV6:BV7"/>
    <mergeCell ref="BW6:BW7"/>
    <mergeCell ref="BZ6:BZ7"/>
    <mergeCell ref="BI6:BI7"/>
    <mergeCell ref="BJ6:BJ7"/>
    <mergeCell ref="BK6:BK7"/>
    <mergeCell ref="BN6:BN7"/>
    <mergeCell ref="BO6:BO7"/>
    <mergeCell ref="BP6:BP7"/>
    <mergeCell ref="BB6:BB7"/>
    <mergeCell ref="BC6:BC7"/>
    <mergeCell ref="BD6:BD7"/>
    <mergeCell ref="BE6:BE7"/>
    <mergeCell ref="BH6:BH7"/>
    <mergeCell ref="L2:AZ2"/>
    <mergeCell ref="L6:N8"/>
    <mergeCell ref="O6:Q8"/>
    <mergeCell ref="R6:T8"/>
    <mergeCell ref="U6:W8"/>
    <mergeCell ref="X6:Z8"/>
    <mergeCell ref="AA6:AC8"/>
    <mergeCell ref="AD6:AF8"/>
    <mergeCell ref="AG6:AI8"/>
    <mergeCell ref="AJ6:AL8"/>
    <mergeCell ref="AM6:AO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428"/>
  <sheetViews>
    <sheetView zoomScale="50" zoomScaleNormal="50" workbookViewId="0">
      <selection activeCell="BG17" sqref="BG17"/>
    </sheetView>
  </sheetViews>
  <sheetFormatPr baseColWidth="10" defaultColWidth="11.42578125" defaultRowHeight="12.75" x14ac:dyDescent="0.2"/>
  <cols>
    <col min="1" max="1" width="5.7109375" style="110" customWidth="1"/>
    <col min="2" max="2" width="14.7109375" style="110" hidden="1" customWidth="1"/>
    <col min="3" max="3" width="7.7109375" style="110" hidden="1" customWidth="1"/>
    <col min="4" max="4" width="25.7109375" style="110" hidden="1" customWidth="1"/>
    <col min="5" max="7" width="7.7109375" style="110" hidden="1" customWidth="1"/>
    <col min="8" max="8" width="14.7109375" style="110" hidden="1" customWidth="1"/>
    <col min="9" max="9" width="7.7109375" style="110" hidden="1" customWidth="1"/>
    <col min="10" max="10" width="25.7109375" style="110" hidden="1" customWidth="1"/>
    <col min="11" max="11" width="22.7109375" style="110" customWidth="1"/>
    <col min="12" max="12" width="5.7109375" style="110" customWidth="1"/>
    <col min="13" max="13" width="1.7109375" style="110" customWidth="1"/>
    <col min="14" max="15" width="5.7109375" style="110" customWidth="1"/>
    <col min="16" max="16" width="1.7109375" style="110" customWidth="1"/>
    <col min="17" max="18" width="5.7109375" style="110" customWidth="1"/>
    <col min="19" max="19" width="1.7109375" style="110" customWidth="1"/>
    <col min="20" max="21" width="5.7109375" style="110" customWidth="1"/>
    <col min="22" max="22" width="1.7109375" style="110" customWidth="1"/>
    <col min="23" max="24" width="5.7109375" style="110" customWidth="1"/>
    <col min="25" max="25" width="1.7109375" style="110" customWidth="1"/>
    <col min="26" max="27" width="5.7109375" style="110" customWidth="1"/>
    <col min="28" max="28" width="1.7109375" style="110" customWidth="1"/>
    <col min="29" max="30" width="5.7109375" style="110" customWidth="1"/>
    <col min="31" max="31" width="1.7109375" style="110" customWidth="1"/>
    <col min="32" max="33" width="5.7109375" style="110" customWidth="1"/>
    <col min="34" max="34" width="1.7109375" style="110" customWidth="1"/>
    <col min="35" max="36" width="5.7109375" style="110" customWidth="1"/>
    <col min="37" max="37" width="1.7109375" style="110" customWidth="1"/>
    <col min="38" max="39" width="5.7109375" style="110" customWidth="1"/>
    <col min="40" max="40" width="1.7109375" style="110" customWidth="1"/>
    <col min="41" max="42" width="5.7109375" style="110" customWidth="1"/>
    <col min="43" max="43" width="1.7109375" style="110" customWidth="1"/>
    <col min="44" max="45" width="5.7109375" style="110" customWidth="1"/>
    <col min="46" max="46" width="1.7109375" style="110" customWidth="1"/>
    <col min="47" max="47" width="5.7109375" style="110" customWidth="1"/>
    <col min="48" max="48" width="6.7109375" style="110" customWidth="1"/>
    <col min="49" max="49" width="1.7109375" style="110" customWidth="1"/>
    <col min="50" max="50" width="6.7109375" style="110" customWidth="1"/>
    <col min="51" max="51" width="5.7109375" style="110" customWidth="1"/>
    <col min="52" max="52" width="1.7109375" style="110" customWidth="1"/>
    <col min="53" max="54" width="5.7109375" style="110" customWidth="1"/>
    <col min="55" max="55" width="1.7109375" style="110" customWidth="1"/>
    <col min="56" max="56" width="5.7109375" style="110" customWidth="1"/>
    <col min="57" max="57" width="7.7109375" style="110" customWidth="1"/>
    <col min="58" max="58" width="10.85546875" style="110" customWidth="1"/>
    <col min="59" max="59" width="27.7109375" style="110" customWidth="1"/>
    <col min="60" max="63" width="5.7109375" style="110" customWidth="1"/>
    <col min="64" max="64" width="8.7109375" style="110" customWidth="1"/>
    <col min="65" max="65" width="27.7109375" style="110" customWidth="1"/>
    <col min="66" max="69" width="5.7109375" style="110" customWidth="1"/>
    <col min="70" max="70" width="8.7109375" style="110" customWidth="1"/>
    <col min="71" max="71" width="27.7109375" style="110" customWidth="1"/>
    <col min="72" max="75" width="5.7109375" style="110" customWidth="1"/>
    <col min="76" max="76" width="8.7109375" style="194" customWidth="1"/>
    <col min="77" max="77" width="27.7109375" style="194" customWidth="1"/>
    <col min="78" max="81" width="5.7109375" style="194" customWidth="1"/>
    <col min="82" max="82" width="8.7109375" style="194" customWidth="1"/>
    <col min="83" max="83" width="27.7109375" style="194" customWidth="1"/>
    <col min="84" max="86" width="5.7109375" style="194" customWidth="1"/>
    <col min="87" max="87" width="5.7109375" style="110" customWidth="1"/>
    <col min="88" max="88" width="8.7109375" style="110" customWidth="1"/>
    <col min="89" max="89" width="27.7109375" style="110" customWidth="1"/>
    <col min="90" max="93" width="5.7109375" style="110" customWidth="1"/>
    <col min="94" max="94" width="5.7109375" style="194" customWidth="1"/>
    <col min="95" max="16384" width="11.42578125" style="110"/>
  </cols>
  <sheetData>
    <row r="1" spans="1:94" s="194" customFormat="1" ht="15" customHeight="1" x14ac:dyDescent="0.2">
      <c r="A1" s="340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341"/>
      <c r="CL1" s="341"/>
      <c r="CM1" s="341"/>
      <c r="CN1" s="341"/>
      <c r="CO1" s="341"/>
      <c r="CP1" s="348"/>
    </row>
    <row r="2" spans="1:94" ht="32.25" x14ac:dyDescent="0.2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574" t="s">
        <v>73</v>
      </c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574"/>
      <c r="BB2" s="574"/>
      <c r="BC2" s="574"/>
      <c r="BD2" s="574"/>
      <c r="BE2" s="574"/>
      <c r="BF2" s="574"/>
      <c r="BG2" s="389"/>
      <c r="BH2" s="349"/>
      <c r="BI2" s="349"/>
      <c r="BJ2" s="349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350"/>
      <c r="CG2" s="350"/>
      <c r="CH2" s="350"/>
      <c r="CI2" s="343"/>
      <c r="CJ2" s="343"/>
      <c r="CK2" s="343"/>
      <c r="CL2" s="343"/>
      <c r="CM2" s="343"/>
      <c r="CN2" s="343"/>
      <c r="CO2" s="343"/>
      <c r="CP2" s="354"/>
    </row>
    <row r="3" spans="1:94" ht="19.899999999999999" customHeight="1" x14ac:dyDescent="0.2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6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9"/>
      <c r="BH3" s="349"/>
      <c r="BI3" s="349"/>
      <c r="BJ3" s="349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43"/>
      <c r="CJ3" s="343"/>
      <c r="CK3" s="343"/>
      <c r="CL3" s="343"/>
      <c r="CM3" s="343"/>
      <c r="CN3" s="343"/>
      <c r="CO3" s="343"/>
      <c r="CP3" s="354"/>
    </row>
    <row r="4" spans="1:94" ht="34.9" customHeight="1" x14ac:dyDescent="0.2">
      <c r="A4" s="342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51"/>
      <c r="M4" s="351"/>
      <c r="N4" s="351"/>
      <c r="O4" s="351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9"/>
      <c r="BH4" s="349"/>
      <c r="BI4" s="349"/>
      <c r="BJ4" s="349"/>
      <c r="BK4" s="350"/>
      <c r="BL4" s="350"/>
      <c r="BM4" s="350"/>
      <c r="BN4" s="350"/>
      <c r="BO4" s="350"/>
      <c r="BP4" s="350"/>
      <c r="BQ4" s="350"/>
      <c r="BR4" s="350"/>
      <c r="BS4" s="350"/>
      <c r="BT4" s="350"/>
      <c r="BU4" s="350"/>
      <c r="BV4" s="350"/>
      <c r="BW4" s="350"/>
      <c r="BX4" s="350"/>
      <c r="BY4" s="350"/>
      <c r="BZ4" s="350"/>
      <c r="CA4" s="350"/>
      <c r="CB4" s="350"/>
      <c r="CC4" s="350"/>
      <c r="CD4" s="350"/>
      <c r="CE4" s="350"/>
      <c r="CF4" s="350"/>
      <c r="CG4" s="350"/>
      <c r="CH4" s="350"/>
      <c r="CI4" s="343"/>
      <c r="CJ4" s="343"/>
      <c r="CK4" s="343"/>
      <c r="CL4" s="343"/>
      <c r="CM4" s="343"/>
      <c r="CN4" s="343"/>
      <c r="CO4" s="343"/>
      <c r="CP4" s="354"/>
    </row>
    <row r="5" spans="1:94" ht="34.9" customHeight="1" x14ac:dyDescent="0.2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4"/>
      <c r="L5" s="353"/>
      <c r="M5" s="353"/>
      <c r="N5" s="353"/>
      <c r="O5" s="35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9"/>
      <c r="BH5" s="349"/>
      <c r="BI5" s="349"/>
      <c r="BJ5" s="349"/>
      <c r="BK5" s="350"/>
      <c r="BL5" s="350"/>
      <c r="BM5" s="350"/>
      <c r="BN5" s="350"/>
      <c r="BO5" s="350"/>
      <c r="BP5" s="350"/>
      <c r="BQ5" s="350"/>
      <c r="BR5" s="350"/>
      <c r="BS5" s="350"/>
      <c r="BT5" s="350"/>
      <c r="BU5" s="350"/>
      <c r="BV5" s="350"/>
      <c r="BW5" s="350"/>
      <c r="BX5" s="350"/>
      <c r="BY5" s="350"/>
      <c r="BZ5" s="350"/>
      <c r="CA5" s="350"/>
      <c r="CB5" s="350"/>
      <c r="CC5" s="350"/>
      <c r="CD5" s="350"/>
      <c r="CE5" s="350"/>
      <c r="CF5" s="350"/>
      <c r="CG5" s="350"/>
      <c r="CH5" s="350"/>
      <c r="CI5" s="343"/>
      <c r="CJ5" s="343"/>
      <c r="CK5" s="343"/>
      <c r="CL5" s="343"/>
      <c r="CM5" s="343"/>
      <c r="CN5" s="343"/>
      <c r="CO5" s="343"/>
      <c r="CP5" s="354"/>
    </row>
    <row r="6" spans="1:94" s="111" customFormat="1" ht="34.9" customHeight="1" x14ac:dyDescent="0.2">
      <c r="A6" s="345"/>
      <c r="B6" s="346"/>
      <c r="C6" s="346"/>
      <c r="D6" s="346"/>
      <c r="E6" s="346"/>
      <c r="F6" s="346"/>
      <c r="G6" s="346"/>
      <c r="H6" s="346"/>
      <c r="I6" s="346"/>
      <c r="J6" s="346"/>
      <c r="K6" s="344"/>
      <c r="L6" s="576" t="str">
        <f>$L$23</f>
        <v>aa</v>
      </c>
      <c r="M6" s="576"/>
      <c r="N6" s="576"/>
      <c r="O6" s="576" t="str">
        <f>$L$24</f>
        <v>bb</v>
      </c>
      <c r="P6" s="576"/>
      <c r="Q6" s="576"/>
      <c r="R6" s="576" t="str">
        <f>$L$27</f>
        <v>cc</v>
      </c>
      <c r="S6" s="576"/>
      <c r="T6" s="576"/>
      <c r="U6" s="576" t="str">
        <f>$L$28</f>
        <v>dd</v>
      </c>
      <c r="V6" s="576"/>
      <c r="W6" s="576"/>
      <c r="X6" s="576" t="str">
        <f>$L$30</f>
        <v>ee</v>
      </c>
      <c r="Y6" s="576"/>
      <c r="Z6" s="576"/>
      <c r="AA6" s="624" t="str">
        <f>$L$31</f>
        <v>ff</v>
      </c>
      <c r="AB6" s="624"/>
      <c r="AC6" s="624"/>
      <c r="AD6" s="624" t="str">
        <f>$L$33</f>
        <v>gg</v>
      </c>
      <c r="AE6" s="624"/>
      <c r="AF6" s="624"/>
      <c r="AG6" s="625" t="str">
        <f>$L$34</f>
        <v>hh</v>
      </c>
      <c r="AH6" s="625"/>
      <c r="AI6" s="625"/>
      <c r="AJ6" s="577" t="str">
        <f>$L$36</f>
        <v>ii</v>
      </c>
      <c r="AK6" s="616"/>
      <c r="AL6" s="617"/>
      <c r="AM6" s="577" t="str">
        <f>$L$37</f>
        <v>jj</v>
      </c>
      <c r="AN6" s="616"/>
      <c r="AO6" s="617"/>
      <c r="AP6" s="577" t="str">
        <f>$L$39</f>
        <v>kk</v>
      </c>
      <c r="AQ6" s="616"/>
      <c r="AR6" s="617"/>
      <c r="AS6" s="577" t="str">
        <f>$L$40</f>
        <v>ll</v>
      </c>
      <c r="AT6" s="616"/>
      <c r="AU6" s="617"/>
      <c r="AV6" s="365"/>
      <c r="AW6" s="365"/>
      <c r="AX6" s="365"/>
      <c r="AY6" s="365"/>
      <c r="AZ6" s="365"/>
      <c r="BA6" s="346"/>
      <c r="BB6" s="343"/>
      <c r="BC6" s="343"/>
      <c r="BD6" s="343"/>
      <c r="BE6" s="343"/>
      <c r="BF6" s="366"/>
      <c r="BG6" s="407" t="s">
        <v>43</v>
      </c>
      <c r="BH6" s="579" t="s">
        <v>1</v>
      </c>
      <c r="BI6" s="579" t="s">
        <v>2</v>
      </c>
      <c r="BJ6" s="579" t="s">
        <v>3</v>
      </c>
      <c r="BK6" s="579" t="s">
        <v>4</v>
      </c>
      <c r="BL6" s="357"/>
      <c r="BM6" s="407" t="s">
        <v>44</v>
      </c>
      <c r="BN6" s="579" t="s">
        <v>1</v>
      </c>
      <c r="BO6" s="579" t="s">
        <v>2</v>
      </c>
      <c r="BP6" s="579" t="s">
        <v>3</v>
      </c>
      <c r="BQ6" s="579" t="s">
        <v>4</v>
      </c>
      <c r="BR6" s="355"/>
      <c r="BS6" s="407" t="s">
        <v>45</v>
      </c>
      <c r="BT6" s="579" t="s">
        <v>1</v>
      </c>
      <c r="BU6" s="579" t="s">
        <v>2</v>
      </c>
      <c r="BV6" s="579" t="s">
        <v>3</v>
      </c>
      <c r="BW6" s="579" t="s">
        <v>4</v>
      </c>
      <c r="BX6" s="357"/>
      <c r="BY6" s="407" t="s">
        <v>46</v>
      </c>
      <c r="BZ6" s="579" t="s">
        <v>1</v>
      </c>
      <c r="CA6" s="579" t="s">
        <v>2</v>
      </c>
      <c r="CB6" s="579" t="s">
        <v>3</v>
      </c>
      <c r="CC6" s="579" t="s">
        <v>4</v>
      </c>
      <c r="CD6" s="357"/>
      <c r="CE6" s="407" t="s">
        <v>47</v>
      </c>
      <c r="CF6" s="579" t="s">
        <v>1</v>
      </c>
      <c r="CG6" s="579" t="s">
        <v>2</v>
      </c>
      <c r="CH6" s="579" t="s">
        <v>3</v>
      </c>
      <c r="CI6" s="579" t="s">
        <v>4</v>
      </c>
      <c r="CJ6" s="443"/>
      <c r="CK6" s="407" t="s">
        <v>48</v>
      </c>
      <c r="CL6" s="579" t="s">
        <v>1</v>
      </c>
      <c r="CM6" s="579" t="s">
        <v>2</v>
      </c>
      <c r="CN6" s="579" t="s">
        <v>3</v>
      </c>
      <c r="CO6" s="485" t="s">
        <v>4</v>
      </c>
      <c r="CP6" s="356"/>
    </row>
    <row r="7" spans="1:94" s="111" customFormat="1" ht="34.9" customHeight="1" x14ac:dyDescent="0.2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3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624"/>
      <c r="AB7" s="624"/>
      <c r="AC7" s="624"/>
      <c r="AD7" s="624"/>
      <c r="AE7" s="624"/>
      <c r="AF7" s="624"/>
      <c r="AG7" s="625"/>
      <c r="AH7" s="625"/>
      <c r="AI7" s="625"/>
      <c r="AJ7" s="618"/>
      <c r="AK7" s="619"/>
      <c r="AL7" s="620"/>
      <c r="AM7" s="618"/>
      <c r="AN7" s="619"/>
      <c r="AO7" s="620"/>
      <c r="AP7" s="618"/>
      <c r="AQ7" s="619"/>
      <c r="AR7" s="620"/>
      <c r="AS7" s="618"/>
      <c r="AT7" s="619"/>
      <c r="AU7" s="620"/>
      <c r="AV7" s="365"/>
      <c r="AW7" s="365"/>
      <c r="AX7" s="365"/>
      <c r="AY7" s="365"/>
      <c r="AZ7" s="365"/>
      <c r="BA7" s="346"/>
      <c r="BB7" s="346"/>
      <c r="BC7" s="346"/>
      <c r="BD7" s="346"/>
      <c r="BE7" s="346"/>
      <c r="BF7" s="366"/>
      <c r="BG7" s="355"/>
      <c r="BH7" s="486"/>
      <c r="BI7" s="486"/>
      <c r="BJ7" s="486"/>
      <c r="BK7" s="486"/>
      <c r="BL7" s="357"/>
      <c r="BM7" s="357"/>
      <c r="BN7" s="486"/>
      <c r="BO7" s="486"/>
      <c r="BP7" s="486"/>
      <c r="BQ7" s="486"/>
      <c r="BR7" s="357"/>
      <c r="BS7" s="357"/>
      <c r="BT7" s="486"/>
      <c r="BU7" s="486"/>
      <c r="BV7" s="486"/>
      <c r="BW7" s="486"/>
      <c r="BX7" s="357"/>
      <c r="BY7" s="357"/>
      <c r="BZ7" s="486"/>
      <c r="CA7" s="486"/>
      <c r="CB7" s="486"/>
      <c r="CC7" s="486"/>
      <c r="CD7" s="357"/>
      <c r="CE7" s="357"/>
      <c r="CF7" s="486"/>
      <c r="CG7" s="486"/>
      <c r="CH7" s="486"/>
      <c r="CI7" s="486"/>
      <c r="CJ7" s="443"/>
      <c r="CK7" s="443"/>
      <c r="CL7" s="486"/>
      <c r="CM7" s="486"/>
      <c r="CN7" s="486"/>
      <c r="CO7" s="486"/>
      <c r="CP7" s="356"/>
    </row>
    <row r="8" spans="1:94" s="111" customFormat="1" ht="34.9" customHeight="1" thickBot="1" x14ac:dyDescent="0.25">
      <c r="A8" s="345"/>
      <c r="B8" s="347" t="s">
        <v>5</v>
      </c>
      <c r="C8" s="347"/>
      <c r="D8" s="347"/>
      <c r="E8" s="347"/>
      <c r="F8" s="347"/>
      <c r="G8" s="347"/>
      <c r="H8" s="347"/>
      <c r="I8" s="347"/>
      <c r="J8" s="347"/>
      <c r="K8" s="343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7"/>
      <c r="AB8" s="577"/>
      <c r="AC8" s="577"/>
      <c r="AD8" s="577"/>
      <c r="AE8" s="577"/>
      <c r="AF8" s="577"/>
      <c r="AG8" s="625"/>
      <c r="AH8" s="625"/>
      <c r="AI8" s="625"/>
      <c r="AJ8" s="621"/>
      <c r="AK8" s="622"/>
      <c r="AL8" s="623"/>
      <c r="AM8" s="621"/>
      <c r="AN8" s="622"/>
      <c r="AO8" s="623"/>
      <c r="AP8" s="621"/>
      <c r="AQ8" s="622"/>
      <c r="AR8" s="623"/>
      <c r="AS8" s="621"/>
      <c r="AT8" s="622"/>
      <c r="AU8" s="623"/>
      <c r="AV8" s="518" t="s">
        <v>6</v>
      </c>
      <c r="AW8" s="519"/>
      <c r="AX8" s="519"/>
      <c r="AY8" s="613" t="s">
        <v>4</v>
      </c>
      <c r="AZ8" s="614"/>
      <c r="BA8" s="615"/>
      <c r="BB8" s="566" t="s">
        <v>22</v>
      </c>
      <c r="BC8" s="566"/>
      <c r="BD8" s="566"/>
      <c r="BE8" s="112" t="s">
        <v>8</v>
      </c>
      <c r="BF8" s="343"/>
      <c r="BG8" s="161" t="str">
        <f>$L$23</f>
        <v>aa</v>
      </c>
      <c r="BH8" s="423"/>
      <c r="BI8" s="423"/>
      <c r="BJ8" s="423"/>
      <c r="BK8" s="5">
        <f>IF(BH8&gt;BH9,1,0)+IF(BI8&gt;BI9,1,0)+IF(BJ8&gt;BJ9,1,0)</f>
        <v>0</v>
      </c>
      <c r="BL8" s="362"/>
      <c r="BM8" s="161" t="str">
        <f>$L$36</f>
        <v>ii</v>
      </c>
      <c r="BN8" s="423"/>
      <c r="BO8" s="423"/>
      <c r="BP8" s="423"/>
      <c r="BQ8" s="5">
        <f>IF(BN8&gt;BN9,1,0)+IF(BO8&gt;BO9,1,0)+IF(BP8&gt;BP9,1,0)</f>
        <v>0</v>
      </c>
      <c r="BR8" s="359"/>
      <c r="BS8" s="161" t="str">
        <f>$L$33</f>
        <v>gg</v>
      </c>
      <c r="BT8" s="423"/>
      <c r="BU8" s="423"/>
      <c r="BV8" s="423"/>
      <c r="BW8" s="5">
        <f>IF(BT8&gt;BT9,1,0)+IF(BU8&gt;BU9,1,0)+IF(BV8&gt;BV9,1,0)</f>
        <v>0</v>
      </c>
      <c r="BX8" s="400"/>
      <c r="BY8" s="161" t="str">
        <f>$L$30</f>
        <v>ee</v>
      </c>
      <c r="BZ8" s="423"/>
      <c r="CA8" s="423"/>
      <c r="CB8" s="423"/>
      <c r="CC8" s="5">
        <f>IF(BZ8&gt;BZ9,1,0)+IF(CA8&gt;CA9,1,0)+IF(CB8&gt;CB9,1,0)</f>
        <v>0</v>
      </c>
      <c r="CD8" s="401"/>
      <c r="CE8" s="224" t="str">
        <f>$L$27</f>
        <v>cc</v>
      </c>
      <c r="CF8" s="449"/>
      <c r="CG8" s="449"/>
      <c r="CH8" s="449"/>
      <c r="CI8" s="5">
        <f>IF(CF8&gt;CF9,1,0)+IF(CG8&gt;CG9,1,0)+IF(CH8&gt;CH9,1,0)</f>
        <v>0</v>
      </c>
      <c r="CJ8" s="346"/>
      <c r="CK8" s="224" t="str">
        <f>$L$23</f>
        <v>aa</v>
      </c>
      <c r="CL8" s="449"/>
      <c r="CM8" s="449"/>
      <c r="CN8" s="449"/>
      <c r="CO8" s="5">
        <f>IF(CL8&gt;CL9,1,0)+IF(CM8&gt;CM9,1,0)+IF(CN8&gt;CN9,1,0)</f>
        <v>0</v>
      </c>
      <c r="CP8" s="356"/>
    </row>
    <row r="9" spans="1:94" s="111" customFormat="1" ht="34.9" customHeight="1" thickTop="1" thickBot="1" x14ac:dyDescent="0.25">
      <c r="A9" s="345"/>
      <c r="B9" s="286">
        <f>IF(K9="","-",RANK(G9,$G$9:$G$20,0)+RANK(F9,$F$9:$F$20,0)+RANK(E9,$E$9:$E$20,0)%%+ROW()%%%)</f>
        <v>2.0001090000000001</v>
      </c>
      <c r="C9" s="287">
        <f t="shared" ref="C9:C20" si="0">IF(B9="","",RANK(B9,$B$9:$B$20,1))</f>
        <v>1</v>
      </c>
      <c r="D9" s="288" t="str">
        <f>$L$23</f>
        <v>aa</v>
      </c>
      <c r="E9" s="289">
        <f>SUM(AV9-AX9)</f>
        <v>0</v>
      </c>
      <c r="F9" s="290">
        <f>SUM(AY9-BA9)</f>
        <v>0</v>
      </c>
      <c r="G9" s="291">
        <f>SUM(BB9-BD9)</f>
        <v>0</v>
      </c>
      <c r="H9" s="292">
        <f>SMALL($B$9:$B$20,1)</f>
        <v>2.0001090000000001</v>
      </c>
      <c r="I9" s="293">
        <f t="shared" ref="I9:I20" si="1">IF(H9="","",RANK(H9,$H$9:$H$20,1))</f>
        <v>1</v>
      </c>
      <c r="J9" s="294" t="str">
        <f t="shared" ref="J9:J20" si="2">INDEX($D$9:$D$20,MATCH(H9,$B$9:$B$20,0),1)</f>
        <v>aa</v>
      </c>
      <c r="K9" s="113" t="str">
        <f>$L$23</f>
        <v>aa</v>
      </c>
      <c r="L9" s="117"/>
      <c r="M9" s="118"/>
      <c r="N9" s="119"/>
      <c r="O9" s="126" t="str">
        <f>IF($BW$42+$BW$43&gt;0,$BW$42,"")</f>
        <v/>
      </c>
      <c r="P9" s="127" t="s">
        <v>9</v>
      </c>
      <c r="Q9" s="128" t="str">
        <f>IF($BW$42+$BW$43&gt;0,$BW$43,"")</f>
        <v/>
      </c>
      <c r="R9" s="126" t="str">
        <f>IF($CO$8+$CO$9&gt;0,$CO$8,"")</f>
        <v/>
      </c>
      <c r="S9" s="127" t="s">
        <v>9</v>
      </c>
      <c r="T9" s="128" t="str">
        <f>IF($CO$8+$CO$9&gt;0,$CO$9,"")</f>
        <v/>
      </c>
      <c r="U9" s="126" t="str">
        <f>IF($BW$20+$BW$21&gt;0,$BW$20,"")</f>
        <v/>
      </c>
      <c r="V9" s="135" t="s">
        <v>9</v>
      </c>
      <c r="W9" s="128" t="str">
        <f>IF($BW$20+$BW$21&gt;0,$BW$21,"")</f>
        <v/>
      </c>
      <c r="X9" s="126" t="str">
        <f>IF($CI$42+$CI$43&gt;0,$CI$42,"")</f>
        <v/>
      </c>
      <c r="Y9" s="135" t="s">
        <v>9</v>
      </c>
      <c r="Z9" s="128" t="str">
        <f>IF($CI$42+$CI$43&gt;0,$CI$43,"")</f>
        <v/>
      </c>
      <c r="AA9" s="126" t="str">
        <f>IF($BQ$36+$BQ$37&gt;0,$BQ$36,"")</f>
        <v/>
      </c>
      <c r="AB9" s="135" t="s">
        <v>9</v>
      </c>
      <c r="AC9" s="128" t="str">
        <f>IF($BQ$36+$BQ$37&gt;0,$BQ$37,"")</f>
        <v/>
      </c>
      <c r="AD9" s="126" t="str">
        <f>IF($CI$14+$CI$15&gt;0,$CI$14,"")</f>
        <v/>
      </c>
      <c r="AE9" s="135" t="s">
        <v>9</v>
      </c>
      <c r="AF9" s="128" t="str">
        <f>IF($CI$14+$CI$15&gt;0,$CI$15,"")</f>
        <v/>
      </c>
      <c r="AG9" s="126" t="str">
        <f>IF($BQ$14+$BQ$15&gt;0,$BQ$14,"")</f>
        <v/>
      </c>
      <c r="AH9" s="127" t="s">
        <v>9</v>
      </c>
      <c r="AI9" s="128" t="str">
        <f>IF($BQ$14+$BQ$15&gt;0,$BQ$15,"")</f>
        <v/>
      </c>
      <c r="AJ9" s="126" t="str">
        <f>IF($CC$36+$CC$37&gt;0,$CC$36,"")</f>
        <v/>
      </c>
      <c r="AK9" s="127" t="s">
        <v>9</v>
      </c>
      <c r="AL9" s="128" t="str">
        <f>IF($CC$36+$CC$37&gt;0,$CC$37,"")</f>
        <v/>
      </c>
      <c r="AM9" s="126" t="str">
        <f>IF($BK$30+$BK$31&gt;0,$BK$30,"")</f>
        <v/>
      </c>
      <c r="AN9" s="127" t="s">
        <v>9</v>
      </c>
      <c r="AO9" s="128" t="str">
        <f>IF($BK$30+$BK$31&gt;0,$BK$31,"")</f>
        <v/>
      </c>
      <c r="AP9" s="126" t="str">
        <f>IF($CC$20+$CC$21&gt;0,$CC$20,"")</f>
        <v/>
      </c>
      <c r="AQ9" s="127" t="s">
        <v>9</v>
      </c>
      <c r="AR9" s="128" t="str">
        <f>IF($CC$20+$CC$21&gt;0,$CC$21,"")</f>
        <v/>
      </c>
      <c r="AS9" s="126" t="str">
        <f>IF($BK$8+$BK$9&gt;0,$BK$8,"")</f>
        <v/>
      </c>
      <c r="AT9" s="127" t="s">
        <v>9</v>
      </c>
      <c r="AU9" s="140" t="str">
        <f>IF($BK$8+$BK$9&gt;0,$BK$9,"")</f>
        <v/>
      </c>
      <c r="AV9" s="213">
        <f>SUM(BH8:BJ8,BH30:BJ30,BN14:BP14,BN36:BP36,BT20:BV20,BT42:BV42,BZ20:CB20,BZ36:CB36,CF14:CH14,CF42:CH42,CL8:CN8)</f>
        <v>0</v>
      </c>
      <c r="AW9" s="214" t="s">
        <v>9</v>
      </c>
      <c r="AX9" s="215">
        <f>SUM(BH9:BJ9,BH31:BJ31,BN15:BP15,BN37:BP37,BT21:BV21,BT43:BV43,BZ21:CB21,BZ37:CB37,CF15:CH15,CF43:CH43,CL9:CN9)</f>
        <v>0</v>
      </c>
      <c r="AY9" s="187">
        <f>SUM(L9,O9,R9,U9,X9,AA9,AD9,AG9,AJ9,AM9,AP9,AS9)</f>
        <v>0</v>
      </c>
      <c r="AZ9" s="169" t="s">
        <v>9</v>
      </c>
      <c r="BA9" s="170">
        <f>SUM(N9,Q9,T9,W9,Z9,AC9,AF9,AI9,AL9,AO9,AR9,AU9)</f>
        <v>0</v>
      </c>
      <c r="BB9" s="175">
        <f>IF(L9&gt;N9,1,0)+IF(O9&gt;Q9,1,0)+IF(R9&gt;T9,1,0)+IF(U9&gt;W9,1,0)+IF(X9&gt;Z9,1,0)+IF(AA9&gt;AC9,1,0)+IF(AD9&gt;AF9,1,0)+IF(AG9&gt;AI9,1,0)+IF(AJ9&gt;AL9,1,0)+IF(AM9&gt;AO9,1,0)+IF(AP9&gt;AR9,1,0)+IF(AS9&gt;AU9,1,0)</f>
        <v>0</v>
      </c>
      <c r="BC9" s="176" t="s">
        <v>9</v>
      </c>
      <c r="BD9" s="226">
        <f>IF(N9&gt;L9,1,0)+IF(Q9&gt;O9,1,0)+IF(T9&gt;R9,1,0)+IF(W9&gt;U9,1,0)+IF(Z9&gt;X9,1,0)+IF(AC9&gt;AA9,1,0)+IF(AF9&gt;AD9,1,0)+IF(AI9&gt;AG9,1,0)+IF(AL9&gt;AJ9,1,0)+IF(AO9&gt;AM9,1,0)+IF(AR9&gt;AP9,1,0)+IF(AU9&gt;AS9,1,0)</f>
        <v>0</v>
      </c>
      <c r="BE9" s="207">
        <f t="shared" ref="BE9:BE20" si="3">IF(B9="","",RANK(B9,$B$9:$B$20,1))</f>
        <v>1</v>
      </c>
      <c r="BF9" s="366"/>
      <c r="BG9" s="162" t="str">
        <f>$L$40</f>
        <v>ll</v>
      </c>
      <c r="BH9" s="424"/>
      <c r="BI9" s="424"/>
      <c r="BJ9" s="424"/>
      <c r="BK9" s="164">
        <f>IF(BH9&gt;BH8,1,0)+IF(BI9&gt;BI8,1,0)+IF(BJ9&gt;BJ8,1,0)</f>
        <v>0</v>
      </c>
      <c r="BL9" s="362"/>
      <c r="BM9" s="162" t="str">
        <f>$L$39</f>
        <v>kk</v>
      </c>
      <c r="BN9" s="424"/>
      <c r="BO9" s="424"/>
      <c r="BP9" s="424"/>
      <c r="BQ9" s="164">
        <f>IF(BN9&gt;BN8,1,0)+IF(BO9&gt;BO8,1,0)+IF(BP9&gt;BP8,1,0)</f>
        <v>0</v>
      </c>
      <c r="BR9" s="359"/>
      <c r="BS9" s="162" t="str">
        <f>$L$36</f>
        <v>ii</v>
      </c>
      <c r="BT9" s="424"/>
      <c r="BU9" s="424"/>
      <c r="BV9" s="424"/>
      <c r="BW9" s="164">
        <f>IF(BT9&gt;BT8,1,0)+IF(BU9&gt;BU8,1,0)+IF(BV9&gt;BV8,1,0)</f>
        <v>0</v>
      </c>
      <c r="BX9" s="400"/>
      <c r="BY9" s="162" t="str">
        <f>$L$33</f>
        <v>gg</v>
      </c>
      <c r="BZ9" s="424"/>
      <c r="CA9" s="424"/>
      <c r="CB9" s="424"/>
      <c r="CC9" s="164">
        <f>IF(BZ9&gt;BZ8,1,0)+IF(CA9&gt;CA8,1,0)+IF(CB9&gt;CB8,1,0)</f>
        <v>0</v>
      </c>
      <c r="CD9" s="401"/>
      <c r="CE9" s="225" t="str">
        <f>$L$30</f>
        <v>ee</v>
      </c>
      <c r="CF9" s="450"/>
      <c r="CG9" s="450"/>
      <c r="CH9" s="450"/>
      <c r="CI9" s="164">
        <f>IF(CF9&gt;CF8,1,0)+IF(CG9&gt;CG8,1,0)+IF(CH9&gt;CH8,1,0)</f>
        <v>0</v>
      </c>
      <c r="CJ9" s="346"/>
      <c r="CK9" s="225" t="str">
        <f>$L$27</f>
        <v>cc</v>
      </c>
      <c r="CL9" s="450"/>
      <c r="CM9" s="450"/>
      <c r="CN9" s="450"/>
      <c r="CO9" s="164">
        <f>IF(CL9&gt;CL8,1,0)+IF(CM9&gt;CM8,1,0)+IF(CN9&gt;CN8,1,0)</f>
        <v>0</v>
      </c>
      <c r="CP9" s="356"/>
    </row>
    <row r="10" spans="1:94" s="111" customFormat="1" ht="34.9" customHeight="1" x14ac:dyDescent="0.25">
      <c r="A10" s="345"/>
      <c r="B10" s="286">
        <f t="shared" ref="B10:B20" si="4">IF(K10="","-",RANK(G10,$G$9:$G$20,0)+RANK(F10,$F$9:$F$20,0)+RANK(E10,$E$9:$E$20,0)%%+ROW()%%%)</f>
        <v>2.0001100000000003</v>
      </c>
      <c r="C10" s="287">
        <f t="shared" si="0"/>
        <v>2</v>
      </c>
      <c r="D10" s="288" t="str">
        <f>$L$24</f>
        <v>bb</v>
      </c>
      <c r="E10" s="289">
        <f t="shared" ref="E10:E20" si="5">SUM(AV10-AX10)</f>
        <v>0</v>
      </c>
      <c r="F10" s="290">
        <f t="shared" ref="F10:F20" si="6">SUM(AY10-BA10)</f>
        <v>0</v>
      </c>
      <c r="G10" s="291">
        <f t="shared" ref="G10:G20" si="7">SUM(BB10-BD10)</f>
        <v>0</v>
      </c>
      <c r="H10" s="292">
        <f>SMALL($B$9:$B$20,2)</f>
        <v>2.0001100000000003</v>
      </c>
      <c r="I10" s="293">
        <f t="shared" si="1"/>
        <v>2</v>
      </c>
      <c r="J10" s="294" t="str">
        <f t="shared" si="2"/>
        <v>bb</v>
      </c>
      <c r="K10" s="113" t="str">
        <f>$L$24</f>
        <v>bb</v>
      </c>
      <c r="L10" s="120" t="str">
        <f>IF($BW$42+$BW$43&gt;0,$BW$43,"")</f>
        <v/>
      </c>
      <c r="M10" s="121" t="s">
        <v>9</v>
      </c>
      <c r="N10" s="122" t="str">
        <f>IF($BW$42+$BW$43&gt;0,$BW$42,"")</f>
        <v/>
      </c>
      <c r="O10" s="129"/>
      <c r="P10" s="130"/>
      <c r="Q10" s="131"/>
      <c r="R10" s="132" t="str">
        <f>IF($BW$11+$BW$12&gt;0,$BW$11,"")</f>
        <v/>
      </c>
      <c r="S10" s="121" t="s">
        <v>9</v>
      </c>
      <c r="T10" s="122" t="str">
        <f>IF($BW$11+$BW$12&gt;0,$BW$12,"")</f>
        <v/>
      </c>
      <c r="U10" s="132" t="str">
        <f>IF($CI$27+$CI$28&gt;0,$CI$27,"")</f>
        <v/>
      </c>
      <c r="V10" s="134" t="s">
        <v>9</v>
      </c>
      <c r="W10" s="122" t="str">
        <f>IF($CI$27+$CI$28&gt;0,$CI$28,"")</f>
        <v/>
      </c>
      <c r="X10" s="132" t="str">
        <f>IF($BQ$39+$BQ$40&gt;0,$BQ$39,"")</f>
        <v/>
      </c>
      <c r="Y10" s="121" t="s">
        <v>9</v>
      </c>
      <c r="Z10" s="122" t="str">
        <f>IF($BQ$39+$BQ$40&gt;0,$BQ$40,"")</f>
        <v/>
      </c>
      <c r="AA10" s="132" t="str">
        <f>IF($CI$11+$CI$12&gt;0,$CI$11,"")</f>
        <v/>
      </c>
      <c r="AB10" s="134" t="s">
        <v>9</v>
      </c>
      <c r="AC10" s="122" t="str">
        <f>IF($CI$11+$CI$12&gt;0,$CI$12,"")</f>
        <v/>
      </c>
      <c r="AD10" s="132" t="str">
        <f>IF($BQ$17+$BQ$18&gt;0,$BQ$17,"")</f>
        <v/>
      </c>
      <c r="AE10" s="134" t="s">
        <v>9</v>
      </c>
      <c r="AF10" s="122" t="str">
        <f>IF($BQ$17+$BQ$18&gt;0,$BQ$18,"")</f>
        <v/>
      </c>
      <c r="AG10" s="132" t="str">
        <f>IF($CC$33+$CC$34&gt;0,$CC$33,"")</f>
        <v/>
      </c>
      <c r="AH10" s="121" t="s">
        <v>9</v>
      </c>
      <c r="AI10" s="122" t="str">
        <f>IF($CC$33+$CC$34&gt;0,$CC$34,"")</f>
        <v/>
      </c>
      <c r="AJ10" s="132" t="str">
        <f>IF($BK$39+$BK$40&gt;0,$BK$39,"")</f>
        <v/>
      </c>
      <c r="AK10" s="121" t="s">
        <v>9</v>
      </c>
      <c r="AL10" s="122" t="str">
        <f>IF($BK$39+$BK$40&gt;0,$BK$40,"")</f>
        <v/>
      </c>
      <c r="AM10" s="132" t="str">
        <f>IF($CC$17+$CC$18&gt;0,$CC$17,"")</f>
        <v/>
      </c>
      <c r="AN10" s="121" t="s">
        <v>9</v>
      </c>
      <c r="AO10" s="122" t="str">
        <f>IF($CC$17+$CC$18&gt;0,$CC$18,"")</f>
        <v/>
      </c>
      <c r="AP10" s="132" t="str">
        <f>IF($BK$23+$BK$24&gt;0,$BK$23,"")</f>
        <v/>
      </c>
      <c r="AQ10" s="121" t="s">
        <v>9</v>
      </c>
      <c r="AR10" s="122" t="str">
        <f>IF($BK$23+$BK$24&gt;0,$BK$24,"")</f>
        <v/>
      </c>
      <c r="AS10" s="132" t="str">
        <f>IF($CO$14+$CO$15&gt;0,$CO$14,"")</f>
        <v/>
      </c>
      <c r="AT10" s="121" t="s">
        <v>9</v>
      </c>
      <c r="AU10" s="141" t="str">
        <f>IF($CO$14+$CO$15&gt;0,$CO$15,"")</f>
        <v/>
      </c>
      <c r="AV10" s="216">
        <f>SUM(BH23:BJ23,BH39:BJ39,BN17:BP17,BN39:BP39,BT11:BV11,BT43:BV43,BZ17:CB17,BZ33:CB33,CF11:CH11,CF27:CH27,CL14:CN14)</f>
        <v>0</v>
      </c>
      <c r="AW10" s="158" t="s">
        <v>9</v>
      </c>
      <c r="AX10" s="217">
        <f>SUM(BH24:BJ24,BH40:BJ40,BN18:BP18,BN40:BP40,BT12:BV12,BT42:BV42,BZ18:CB18,BZ34:CB34,CF12:CH12,CF28:CH28,CL15:CN15)</f>
        <v>0</v>
      </c>
      <c r="AY10" s="188">
        <f t="shared" ref="AY10:AY20" si="8">SUM(L10,O10,R10,U10,X10,AA10,AD10,AG10,AJ10,AM10,AP10,AS10)</f>
        <v>0</v>
      </c>
      <c r="AZ10" s="171" t="s">
        <v>9</v>
      </c>
      <c r="BA10" s="172">
        <f t="shared" ref="BA10:BA20" si="9">SUM(N10,Q10,T10,W10,Z10,AC10,AF10,AI10,AL10,AO10,AR10,AU10)</f>
        <v>0</v>
      </c>
      <c r="BB10" s="178">
        <f t="shared" ref="BB10:BB20" si="10">IF(L10&gt;N10,1,0)+IF(O10&gt;Q10,1,0)+IF(R10&gt;T10,1,0)+IF(U10&gt;W10,1,0)+IF(X10&gt;Z10,1,0)+IF(AA10&gt;AC10,1,0)+IF(AD10&gt;AF10,1,0)+IF(AG10&gt;AI10,1,0)+IF(AJ10&gt;AL10,1,0)+IF(AM10&gt;AO10,1,0)+IF(AP10&gt;AR10,1,0)+IF(AS10&gt;AU10,1,0)</f>
        <v>0</v>
      </c>
      <c r="BC10" s="227" t="s">
        <v>9</v>
      </c>
      <c r="BD10" s="228">
        <f t="shared" ref="BD10:BD20" si="11">IF(N10&gt;L10,1,0)+IF(Q10&gt;O10,1,0)+IF(T10&gt;R10,1,0)+IF(W10&gt;U10,1,0)+IF(Z10&gt;X10,1,0)+IF(AC10&gt;AA10,1,0)+IF(AF10&gt;AD10,1,0)+IF(AI10&gt;AG10,1,0)+IF(AL10&gt;AJ10,1,0)+IF(AO10&gt;AM10,1,0)+IF(AR10&gt;AP10,1,0)+IF(AU10&gt;AS10,1,0)</f>
        <v>0</v>
      </c>
      <c r="BE10" s="208">
        <f t="shared" si="3"/>
        <v>2</v>
      </c>
      <c r="BF10" s="346"/>
      <c r="BG10" s="360"/>
      <c r="BH10" s="425"/>
      <c r="BI10" s="425"/>
      <c r="BJ10" s="425"/>
      <c r="BK10" s="360"/>
      <c r="BL10" s="360"/>
      <c r="BM10" s="360"/>
      <c r="BN10" s="425"/>
      <c r="BO10" s="425"/>
      <c r="BP10" s="425"/>
      <c r="BQ10" s="360"/>
      <c r="BR10" s="360"/>
      <c r="BS10" s="360"/>
      <c r="BT10" s="425"/>
      <c r="BU10" s="425"/>
      <c r="BV10" s="425"/>
      <c r="BW10" s="360"/>
      <c r="BX10" s="360"/>
      <c r="BY10" s="360"/>
      <c r="BZ10" s="425"/>
      <c r="CA10" s="425"/>
      <c r="CB10" s="425"/>
      <c r="CC10" s="360"/>
      <c r="CD10" s="360"/>
      <c r="CE10" s="360"/>
      <c r="CF10" s="425"/>
      <c r="CG10" s="425"/>
      <c r="CH10" s="425"/>
      <c r="CI10" s="362"/>
      <c r="CJ10" s="346"/>
      <c r="CK10" s="346"/>
      <c r="CL10" s="421"/>
      <c r="CM10" s="421"/>
      <c r="CN10" s="421"/>
      <c r="CO10" s="362"/>
      <c r="CP10" s="356"/>
    </row>
    <row r="11" spans="1:94" s="111" customFormat="1" ht="34.9" customHeight="1" x14ac:dyDescent="0.2">
      <c r="A11" s="345"/>
      <c r="B11" s="286">
        <f t="shared" si="4"/>
        <v>2.0001110000000004</v>
      </c>
      <c r="C11" s="287">
        <f t="shared" si="0"/>
        <v>3</v>
      </c>
      <c r="D11" s="288" t="str">
        <f>$L$27</f>
        <v>cc</v>
      </c>
      <c r="E11" s="289">
        <f t="shared" si="5"/>
        <v>0</v>
      </c>
      <c r="F11" s="290">
        <f t="shared" si="6"/>
        <v>0</v>
      </c>
      <c r="G11" s="291">
        <f t="shared" si="7"/>
        <v>0</v>
      </c>
      <c r="H11" s="292">
        <f>SMALL($B$9:$B$20,3)</f>
        <v>2.0001110000000004</v>
      </c>
      <c r="I11" s="293">
        <f t="shared" si="1"/>
        <v>3</v>
      </c>
      <c r="J11" s="294" t="str">
        <f t="shared" si="2"/>
        <v>cc</v>
      </c>
      <c r="K11" s="113" t="str">
        <f>$L$27</f>
        <v>cc</v>
      </c>
      <c r="L11" s="120" t="str">
        <f>IF($CO$8+$CO$9&gt;0,$CO$9,"")</f>
        <v/>
      </c>
      <c r="M11" s="121" t="s">
        <v>9</v>
      </c>
      <c r="N11" s="122" t="str">
        <f>IF($CO$8+$CO$9&gt;0,$CO$8,"")</f>
        <v/>
      </c>
      <c r="O11" s="132" t="str">
        <f>IF($BW$11+$BW$12&gt;0,$BW$12,"")</f>
        <v/>
      </c>
      <c r="P11" s="121" t="s">
        <v>9</v>
      </c>
      <c r="Q11" s="122" t="str">
        <f>IF($BW$11+$BW$12&gt;0,$BW$11,"")</f>
        <v/>
      </c>
      <c r="R11" s="129"/>
      <c r="S11" s="130"/>
      <c r="T11" s="131"/>
      <c r="U11" s="132" t="str">
        <f>IF($BQ$42+$BQ$43&gt;0,$BQ$42,"")</f>
        <v/>
      </c>
      <c r="V11" s="195" t="s">
        <v>9</v>
      </c>
      <c r="W11" s="122" t="str">
        <f>IF($BQ$42+$BQ$43&gt;0,$BQ$43,"")</f>
        <v/>
      </c>
      <c r="X11" s="132" t="str">
        <f>IF($CI$8+$CI$9&gt;0,$CI$8,"")</f>
        <v/>
      </c>
      <c r="Y11" s="121" t="s">
        <v>9</v>
      </c>
      <c r="Z11" s="122" t="str">
        <f>IF($CI$8+$CI$9&gt;0,$CI$9,"")</f>
        <v/>
      </c>
      <c r="AA11" s="132" t="str">
        <f>IF($BQ$20+$BQ$21&gt;0,$BQ$20,"")</f>
        <v/>
      </c>
      <c r="AB11" s="134" t="s">
        <v>9</v>
      </c>
      <c r="AC11" s="122" t="str">
        <f>IF($BQ$20+$BQ$21&gt;0,$BQ$21,"")</f>
        <v/>
      </c>
      <c r="AD11" s="132" t="str">
        <f>IF($CC$42+$CC$43&gt;0,$CC$42,"")</f>
        <v/>
      </c>
      <c r="AE11" s="134" t="s">
        <v>9</v>
      </c>
      <c r="AF11" s="122" t="str">
        <f>IF($CC$42+$CC$43&gt;0,$CC$43,"")</f>
        <v/>
      </c>
      <c r="AG11" s="132" t="str">
        <f>IF($BK$42+$BK$43&gt;0,$BK$42,"")</f>
        <v/>
      </c>
      <c r="AH11" s="121" t="s">
        <v>9</v>
      </c>
      <c r="AI11" s="122" t="str">
        <f>IF($BK$42+$BK$43&gt;0,$BK$43,"")</f>
        <v/>
      </c>
      <c r="AJ11" s="132" t="str">
        <f>IF($CC$14+$CC$15&gt;0,$CC$14,"")</f>
        <v/>
      </c>
      <c r="AK11" s="121" t="s">
        <v>9</v>
      </c>
      <c r="AL11" s="122" t="str">
        <f>IF($CC$14+$CC$15&gt;0,$CC$15,"")</f>
        <v/>
      </c>
      <c r="AM11" s="132" t="str">
        <f>IF($BK$14+$BK$15&gt;0,$BK$14,"")</f>
        <v/>
      </c>
      <c r="AN11" s="121" t="s">
        <v>9</v>
      </c>
      <c r="AO11" s="122" t="str">
        <f>IF($BK$14+$BK$15&gt;0,$BK$15,"")</f>
        <v/>
      </c>
      <c r="AP11" s="132" t="str">
        <f>IF($BW$36+$BW$37&gt;0,$BW$36,"")</f>
        <v/>
      </c>
      <c r="AQ11" s="121" t="s">
        <v>9</v>
      </c>
      <c r="AR11" s="122" t="str">
        <f>IF($BW$36+$BW$37&gt;0,$BW$37,"")</f>
        <v/>
      </c>
      <c r="AS11" s="132" t="str">
        <f>IF($CI$36+$CI$37&gt;0,$CI$36,"")</f>
        <v/>
      </c>
      <c r="AT11" s="121" t="s">
        <v>9</v>
      </c>
      <c r="AU11" s="141" t="str">
        <f>IF($CI$36+$CI$37&gt;0,$CI$37,"")</f>
        <v/>
      </c>
      <c r="AV11" s="216">
        <f>SUM(BH14:BJ14,BH42:BJ42,BN20:BP20,BN42:BP42,BT12:BV12,BT36:BV36,BZ14:CB14,BZ42:CB42,CF8:CH8,CF36:CH36,CL9:CN9)</f>
        <v>0</v>
      </c>
      <c r="AW11" s="158" t="s">
        <v>9</v>
      </c>
      <c r="AX11" s="217">
        <f>SUM(BH15:BJ15,BH43:BJ43,BN21:BP21,BN43:BP43,BT11:BV11,BT37:BV37,BZ15:CB15,BZ43:CB43,CF9:CH9,CF37:CH37,CL8:CN8)</f>
        <v>0</v>
      </c>
      <c r="AY11" s="188">
        <f t="shared" si="8"/>
        <v>0</v>
      </c>
      <c r="AZ11" s="171" t="s">
        <v>9</v>
      </c>
      <c r="BA11" s="172">
        <f t="shared" si="9"/>
        <v>0</v>
      </c>
      <c r="BB11" s="178">
        <f t="shared" si="10"/>
        <v>0</v>
      </c>
      <c r="BC11" s="227" t="s">
        <v>9</v>
      </c>
      <c r="BD11" s="228">
        <f t="shared" si="11"/>
        <v>0</v>
      </c>
      <c r="BE11" s="208">
        <f t="shared" si="3"/>
        <v>3</v>
      </c>
      <c r="BF11" s="366"/>
      <c r="BG11" s="161" t="str">
        <f>$L$31</f>
        <v>ff</v>
      </c>
      <c r="BH11" s="423"/>
      <c r="BI11" s="423"/>
      <c r="BJ11" s="423"/>
      <c r="BK11" s="5">
        <f>IF(BH11&gt;BH12,1,0)+IF(BI11&gt;BI12,1,0)+IF(BJ11&gt;BJ12,1,0)</f>
        <v>0</v>
      </c>
      <c r="BL11" s="362"/>
      <c r="BM11" s="161" t="str">
        <f>$L$37</f>
        <v>jj</v>
      </c>
      <c r="BN11" s="423"/>
      <c r="BO11" s="423"/>
      <c r="BP11" s="423"/>
      <c r="BQ11" s="5">
        <f>IF(BN11&gt;BN12,1,0)+IF(BO11&gt;BO12,1,0)+IF(BP11&gt;BP12,1,0)</f>
        <v>0</v>
      </c>
      <c r="BR11" s="359"/>
      <c r="BS11" s="161" t="str">
        <f>$L$24</f>
        <v>bb</v>
      </c>
      <c r="BT11" s="423"/>
      <c r="BU11" s="423"/>
      <c r="BV11" s="423"/>
      <c r="BW11" s="5">
        <f>IF(BT11&gt;BT12,1,0)+IF(BU11&gt;BU12,1,0)+IF(BV11&gt;BV12,1,0)</f>
        <v>0</v>
      </c>
      <c r="BX11" s="400"/>
      <c r="BY11" s="161" t="str">
        <f>$L$28</f>
        <v>dd</v>
      </c>
      <c r="BZ11" s="423"/>
      <c r="CA11" s="423"/>
      <c r="CB11" s="423"/>
      <c r="CC11" s="5">
        <f>IF(BZ11&gt;BZ12,1,0)+IF(CA11&gt;CA12,1,0)+IF(CB11&gt;CB12,1,0)</f>
        <v>0</v>
      </c>
      <c r="CD11" s="401"/>
      <c r="CE11" s="224" t="str">
        <f>$L$24</f>
        <v>bb</v>
      </c>
      <c r="CF11" s="449"/>
      <c r="CG11" s="449"/>
      <c r="CH11" s="449"/>
      <c r="CI11" s="5">
        <f>IF(CF11&gt;CF12,1,0)+IF(CG11&gt;CG12,1,0)+IF(CH11&gt;CH12,1,0)</f>
        <v>0</v>
      </c>
      <c r="CJ11" s="346"/>
      <c r="CK11" s="224" t="str">
        <f>$L$28</f>
        <v>dd</v>
      </c>
      <c r="CL11" s="449"/>
      <c r="CM11" s="449"/>
      <c r="CN11" s="449"/>
      <c r="CO11" s="5">
        <f>IF(CL11&gt;CL12,1,0)+IF(CM11&gt;CM12,1,0)+IF(CN11&gt;CN12,1,0)</f>
        <v>0</v>
      </c>
      <c r="CP11" s="356"/>
    </row>
    <row r="12" spans="1:94" s="111" customFormat="1" ht="34.9" customHeight="1" thickBot="1" x14ac:dyDescent="0.25">
      <c r="A12" s="345"/>
      <c r="B12" s="286">
        <f t="shared" si="4"/>
        <v>2.0001120000000001</v>
      </c>
      <c r="C12" s="287">
        <f t="shared" si="0"/>
        <v>4</v>
      </c>
      <c r="D12" s="288" t="str">
        <f>$L$28</f>
        <v>dd</v>
      </c>
      <c r="E12" s="289">
        <f t="shared" si="5"/>
        <v>0</v>
      </c>
      <c r="F12" s="290">
        <f t="shared" si="6"/>
        <v>0</v>
      </c>
      <c r="G12" s="291">
        <f t="shared" si="7"/>
        <v>0</v>
      </c>
      <c r="H12" s="292">
        <f>SMALL($B$9:$B$20,4)</f>
        <v>2.0001120000000001</v>
      </c>
      <c r="I12" s="293">
        <f t="shared" si="1"/>
        <v>4</v>
      </c>
      <c r="J12" s="294" t="str">
        <f t="shared" si="2"/>
        <v>dd</v>
      </c>
      <c r="K12" s="113" t="str">
        <f>$L$28</f>
        <v>dd</v>
      </c>
      <c r="L12" s="120" t="str">
        <f>IF($BW$20+$BW$21&gt;0,$BW$21,"")</f>
        <v/>
      </c>
      <c r="M12" s="121" t="s">
        <v>9</v>
      </c>
      <c r="N12" s="122" t="str">
        <f>IF($BW$20+$BW$21&gt;0,$BW$20,"")</f>
        <v/>
      </c>
      <c r="O12" s="132" t="str">
        <f>IF($CI$27+$CI$28&gt;0,$CI$28,"")</f>
        <v/>
      </c>
      <c r="P12" s="121" t="s">
        <v>9</v>
      </c>
      <c r="Q12" s="122" t="str">
        <f>IF($CI$27+$CI$28&gt;0,$CI$27,"")</f>
        <v/>
      </c>
      <c r="R12" s="132" t="str">
        <f>IF($BQ$42+$BQ$43&gt;0,$BQ$43,"")</f>
        <v/>
      </c>
      <c r="S12" s="121" t="s">
        <v>9</v>
      </c>
      <c r="T12" s="122" t="str">
        <f>IF($BQ$42+$BQ$43&gt;0,$BQ$42,"")</f>
        <v/>
      </c>
      <c r="U12" s="191"/>
      <c r="V12" s="190"/>
      <c r="W12" s="193"/>
      <c r="X12" s="132" t="str">
        <f>IF($BQ$23+$BQ$24&gt;0,$BQ$23,"")</f>
        <v/>
      </c>
      <c r="Y12" s="195" t="s">
        <v>9</v>
      </c>
      <c r="Z12" s="122" t="str">
        <f>IF($BQ$23+$BQ$24&gt;0,$BQ$24,"")</f>
        <v/>
      </c>
      <c r="AA12" s="132" t="str">
        <f>IF($CC$27+$CC$28&gt;0,$CC$27,"")</f>
        <v/>
      </c>
      <c r="AB12" s="121" t="s">
        <v>9</v>
      </c>
      <c r="AC12" s="122" t="str">
        <f>IF($CC$27+$CC$28&gt;0,$CC$28,"")</f>
        <v/>
      </c>
      <c r="AD12" s="132" t="str">
        <f>IF($BK$33+$BK$34&gt;0,$BK$33,"")</f>
        <v/>
      </c>
      <c r="AE12" s="121" t="s">
        <v>9</v>
      </c>
      <c r="AF12" s="122" t="str">
        <f>IF($BK$33+$BK$34&gt;0,$BK$34,"")</f>
        <v/>
      </c>
      <c r="AG12" s="132" t="str">
        <f>IF($CC$11+$CC$12&gt;0,$CC$11,"")</f>
        <v/>
      </c>
      <c r="AH12" s="121" t="s">
        <v>9</v>
      </c>
      <c r="AI12" s="122" t="str">
        <f>IF($CC$11+$CC$12&gt;0,$CC$12,"")</f>
        <v/>
      </c>
      <c r="AJ12" s="132" t="str">
        <f>IF($BK$17+$BK$18&gt;0,$BK$17,"")</f>
        <v/>
      </c>
      <c r="AK12" s="121" t="s">
        <v>9</v>
      </c>
      <c r="AL12" s="122" t="str">
        <f>IF($BK$17+$BK$18&gt;0,$BK$18,"")</f>
        <v/>
      </c>
      <c r="AM12" s="132" t="str">
        <f>IF($BW$33+$BW$34&gt;0,$BW$33,"")</f>
        <v/>
      </c>
      <c r="AN12" s="121" t="s">
        <v>9</v>
      </c>
      <c r="AO12" s="122" t="str">
        <f>IF($BW$33+$BW$34&gt;0,$BW$34,"")</f>
        <v/>
      </c>
      <c r="AP12" s="132" t="str">
        <f>IF($CO$11+$CO$12&gt;0,$CO$11,"")</f>
        <v/>
      </c>
      <c r="AQ12" s="121" t="s">
        <v>9</v>
      </c>
      <c r="AR12" s="122" t="str">
        <f>IF($CO$11+$CO$12&gt;0,$CO$12,"")</f>
        <v/>
      </c>
      <c r="AS12" s="132" t="str">
        <f>IF($CI$20+$CI$21&gt;0,$CI$20,"")</f>
        <v/>
      </c>
      <c r="AT12" s="121" t="s">
        <v>9</v>
      </c>
      <c r="AU12" s="141" t="str">
        <f>IF($CI$20+$CI$21&gt;0,$CI$21,"")</f>
        <v/>
      </c>
      <c r="AV12" s="216">
        <f>SUM(BH17:BJ17,BH33:BJ33,BN23:BP23,BN43:BP43,BT21:BV21,BT33:BV33,BZ11:CB11,BZ27:CB27,CF20:CH20,CF28:CH28,CL11:CN11)</f>
        <v>0</v>
      </c>
      <c r="AW12" s="158" t="s">
        <v>9</v>
      </c>
      <c r="AX12" s="217">
        <f>SUM(BH18:BJ18,BH34:BJ34,BN24:BP24,BN42:BP42,BT20:BV20,BT34:BV34,BZ12:CB12,BZ28:CB28,CF21:CH21,CF27:CH27,CL12:CN12)</f>
        <v>0</v>
      </c>
      <c r="AY12" s="188">
        <f t="shared" si="8"/>
        <v>0</v>
      </c>
      <c r="AZ12" s="171" t="s">
        <v>9</v>
      </c>
      <c r="BA12" s="172">
        <f t="shared" si="9"/>
        <v>0</v>
      </c>
      <c r="BB12" s="178">
        <f t="shared" si="10"/>
        <v>0</v>
      </c>
      <c r="BC12" s="227" t="s">
        <v>9</v>
      </c>
      <c r="BD12" s="228">
        <f t="shared" si="11"/>
        <v>0</v>
      </c>
      <c r="BE12" s="208">
        <f t="shared" si="3"/>
        <v>4</v>
      </c>
      <c r="BF12" s="366"/>
      <c r="BG12" s="162" t="str">
        <f>$L$33</f>
        <v>gg</v>
      </c>
      <c r="BH12" s="424"/>
      <c r="BI12" s="424"/>
      <c r="BJ12" s="424"/>
      <c r="BK12" s="164">
        <f>IF(BH12&gt;BH11,1,0)+IF(BI12&gt;BI11,1,0)+IF(BJ12&gt;BJ11,1,0)</f>
        <v>0</v>
      </c>
      <c r="BL12" s="362"/>
      <c r="BM12" s="162" t="str">
        <f>$L$40</f>
        <v>ll</v>
      </c>
      <c r="BN12" s="424"/>
      <c r="BO12" s="424"/>
      <c r="BP12" s="424"/>
      <c r="BQ12" s="164">
        <f>IF(BN12&gt;BN11,1,0)+IF(BO12&gt;BO11,1,0)+IF(BP12&gt;BP11,1,0)</f>
        <v>0</v>
      </c>
      <c r="BR12" s="359"/>
      <c r="BS12" s="162" t="str">
        <f>$L$27</f>
        <v>cc</v>
      </c>
      <c r="BT12" s="429"/>
      <c r="BU12" s="429"/>
      <c r="BV12" s="429"/>
      <c r="BW12" s="164">
        <f>IF(BT12&gt;BT11,1,0)+IF(BU12&gt;BU11,1,0)+IF(BV12&gt;BV11,1,0)</f>
        <v>0</v>
      </c>
      <c r="BX12" s="400"/>
      <c r="BY12" s="223" t="str">
        <f>$L$34</f>
        <v>hh</v>
      </c>
      <c r="BZ12" s="453"/>
      <c r="CA12" s="453"/>
      <c r="CB12" s="453"/>
      <c r="CC12" s="164">
        <f>IF(BZ12&gt;BZ11,1,0)+IF(CA12&gt;CA11,1,0)+IF(CB12&gt;CB11,1,0)</f>
        <v>0</v>
      </c>
      <c r="CD12" s="401"/>
      <c r="CE12" s="225" t="str">
        <f>$L$31</f>
        <v>ff</v>
      </c>
      <c r="CF12" s="450"/>
      <c r="CG12" s="450"/>
      <c r="CH12" s="450"/>
      <c r="CI12" s="164">
        <f>IF(CF12&gt;CF11,1,0)+IF(CG12&gt;CG11,1,0)+IF(CH12&gt;CH11,1,0)</f>
        <v>0</v>
      </c>
      <c r="CJ12" s="346"/>
      <c r="CK12" s="225" t="str">
        <f>$L$39</f>
        <v>kk</v>
      </c>
      <c r="CL12" s="450"/>
      <c r="CM12" s="450"/>
      <c r="CN12" s="450"/>
      <c r="CO12" s="164">
        <f>IF(CL12&gt;CL11,1,0)+IF(CM12&gt;CM11,1,0)+IF(CN12&gt;CN11,1,0)</f>
        <v>0</v>
      </c>
      <c r="CP12" s="356"/>
    </row>
    <row r="13" spans="1:94" s="111" customFormat="1" ht="34.9" customHeight="1" x14ac:dyDescent="0.2">
      <c r="A13" s="345"/>
      <c r="B13" s="286">
        <f t="shared" si="4"/>
        <v>2.0001130000000003</v>
      </c>
      <c r="C13" s="287">
        <f t="shared" si="0"/>
        <v>5</v>
      </c>
      <c r="D13" s="288" t="str">
        <f>$L$30</f>
        <v>ee</v>
      </c>
      <c r="E13" s="289">
        <f t="shared" si="5"/>
        <v>0</v>
      </c>
      <c r="F13" s="290">
        <f t="shared" si="6"/>
        <v>0</v>
      </c>
      <c r="G13" s="291">
        <f t="shared" si="7"/>
        <v>0</v>
      </c>
      <c r="H13" s="292">
        <f>SMALL($B$9:$B$20,5)</f>
        <v>2.0001130000000003</v>
      </c>
      <c r="I13" s="293">
        <f t="shared" si="1"/>
        <v>5</v>
      </c>
      <c r="J13" s="294" t="str">
        <f t="shared" si="2"/>
        <v>ee</v>
      </c>
      <c r="K13" s="113" t="str">
        <f>$L$30</f>
        <v>ee</v>
      </c>
      <c r="L13" s="120" t="str">
        <f>IF($CI$42+$CI$43&gt;0,$CI$43,"")</f>
        <v/>
      </c>
      <c r="M13" s="121" t="s">
        <v>9</v>
      </c>
      <c r="N13" s="122" t="str">
        <f>IF($CI$42+$CI$43&gt;0,$CI$42,"")</f>
        <v/>
      </c>
      <c r="O13" s="132" t="str">
        <f>IF($BQ$39+$BQ$40&gt;0,$BQ$40,"")</f>
        <v/>
      </c>
      <c r="P13" s="121" t="s">
        <v>9</v>
      </c>
      <c r="Q13" s="122" t="str">
        <f>IF($BQ$39+$BQ$40&gt;0,$BQ$39,"")</f>
        <v/>
      </c>
      <c r="R13" s="132" t="str">
        <f>IF($CI$8+$CI$9&gt;0,$CI$9,"")</f>
        <v/>
      </c>
      <c r="S13" s="121" t="s">
        <v>9</v>
      </c>
      <c r="T13" s="122" t="str">
        <f>IF($CI$8+$CI$9&gt;0,$CI$8,"")</f>
        <v/>
      </c>
      <c r="U13" s="132" t="str">
        <f>IF($BQ$23+$BQ$24&gt;0,$BQ$24,"")</f>
        <v/>
      </c>
      <c r="V13" s="195" t="s">
        <v>9</v>
      </c>
      <c r="W13" s="122" t="str">
        <f>IF($BQ$23+$BQ$24&gt;0,$BQ$23,"")</f>
        <v/>
      </c>
      <c r="X13" s="191"/>
      <c r="Y13" s="192"/>
      <c r="Z13" s="193"/>
      <c r="AA13" s="132" t="str">
        <f>IF($BK$36+$BK$37&gt;0,$BK$36,"")</f>
        <v/>
      </c>
      <c r="AB13" s="196" t="s">
        <v>9</v>
      </c>
      <c r="AC13" s="122" t="str">
        <f>IF($BK$36+$BK$37&gt;0,$BK$37,"")</f>
        <v/>
      </c>
      <c r="AD13" s="132" t="str">
        <f>IF($CC$8+$CC$9&gt;0,$CC$8,"")</f>
        <v/>
      </c>
      <c r="AE13" s="121" t="s">
        <v>9</v>
      </c>
      <c r="AF13" s="122" t="str">
        <f>IF($CC$8+$CC$9&gt;0,$CC$9,"")</f>
        <v/>
      </c>
      <c r="AG13" s="132" t="str">
        <f>IF($BK$20+$BK$21&gt;0,$BK$20,"")</f>
        <v/>
      </c>
      <c r="AH13" s="121" t="s">
        <v>9</v>
      </c>
      <c r="AI13" s="122" t="str">
        <f>IF($BK$20+$BK$21&gt;0,$BK$21,"")</f>
        <v/>
      </c>
      <c r="AJ13" s="132" t="str">
        <f>IF($BW$30+$BW$31&gt;0,$BW$30,"")</f>
        <v/>
      </c>
      <c r="AK13" s="121" t="s">
        <v>9</v>
      </c>
      <c r="AL13" s="122" t="str">
        <f>IF($BW$30+$BW$31&gt;0,$BW$31,"")</f>
        <v/>
      </c>
      <c r="AM13" s="132" t="str">
        <f>IF($CO$17+$CO$18&gt;0,$CO$17,"")</f>
        <v/>
      </c>
      <c r="AN13" s="121" t="s">
        <v>9</v>
      </c>
      <c r="AO13" s="122" t="str">
        <f>IF($CO$17+$CO$18&gt;0,$CO$18,"")</f>
        <v/>
      </c>
      <c r="AP13" s="132" t="str">
        <f>IF($BW$14+$BW$15&gt;0,$BW$14,"")</f>
        <v/>
      </c>
      <c r="AQ13" s="121" t="s">
        <v>9</v>
      </c>
      <c r="AR13" s="122" t="str">
        <f>IF($BW$14+$BW$15&gt;0,$BW$15,"")</f>
        <v/>
      </c>
      <c r="AS13" s="132" t="str">
        <f>IF($CC$30+$CC$31&gt;0,$CC$30,"")</f>
        <v/>
      </c>
      <c r="AT13" s="121" t="s">
        <v>9</v>
      </c>
      <c r="AU13" s="141" t="str">
        <f>IF($CC$30+$CC$31&gt;0,$CC$31,"")</f>
        <v/>
      </c>
      <c r="AV13" s="216">
        <f>SUM(BH20:BJ20,BH36:BJ36,BN24:BP24,BN40:BP40,BT14:BV14,BT30:BV30,BZ8:CB8,BZ30:CB30,CF9:CH9,CF43:CH43,CL17:CN17)</f>
        <v>0</v>
      </c>
      <c r="AW13" s="158" t="s">
        <v>9</v>
      </c>
      <c r="AX13" s="217">
        <f>SUM(BH21:BJ21,BH37:BJ37,BN23:BP23,BN39:BP39,BT15:BV15,BT31:BV31,BZ9:CB9,BZ31:CB31,CF8:CH8,CF42:CH42,CL18:CN18)</f>
        <v>0</v>
      </c>
      <c r="AY13" s="188">
        <f t="shared" si="8"/>
        <v>0</v>
      </c>
      <c r="AZ13" s="171" t="s">
        <v>9</v>
      </c>
      <c r="BA13" s="172">
        <f t="shared" si="9"/>
        <v>0</v>
      </c>
      <c r="BB13" s="178">
        <f t="shared" si="10"/>
        <v>0</v>
      </c>
      <c r="BC13" s="227" t="s">
        <v>9</v>
      </c>
      <c r="BD13" s="228">
        <f t="shared" si="11"/>
        <v>0</v>
      </c>
      <c r="BE13" s="208">
        <f t="shared" si="3"/>
        <v>5</v>
      </c>
      <c r="BF13" s="366"/>
      <c r="BG13" s="370"/>
      <c r="BH13" s="427"/>
      <c r="BI13" s="427"/>
      <c r="BJ13" s="427"/>
      <c r="BK13" s="361"/>
      <c r="BL13" s="361"/>
      <c r="BM13" s="361"/>
      <c r="BN13" s="361"/>
      <c r="BO13" s="361"/>
      <c r="BP13" s="361"/>
      <c r="BQ13" s="361"/>
      <c r="BR13" s="361"/>
      <c r="BS13" s="361"/>
      <c r="BT13" s="361"/>
      <c r="BU13" s="361"/>
      <c r="BV13" s="361"/>
      <c r="BW13" s="361"/>
      <c r="BX13" s="361"/>
      <c r="BY13" s="361"/>
      <c r="BZ13" s="361"/>
      <c r="CA13" s="361"/>
      <c r="CB13" s="361"/>
      <c r="CC13" s="361"/>
      <c r="CD13" s="361"/>
      <c r="CE13" s="361"/>
      <c r="CF13" s="361"/>
      <c r="CG13" s="361"/>
      <c r="CH13" s="361"/>
      <c r="CI13" s="362"/>
      <c r="CJ13" s="346"/>
      <c r="CK13" s="346"/>
      <c r="CL13" s="421"/>
      <c r="CM13" s="421"/>
      <c r="CN13" s="421"/>
      <c r="CO13" s="362"/>
      <c r="CP13" s="356"/>
    </row>
    <row r="14" spans="1:94" s="111" customFormat="1" ht="34.9" customHeight="1" x14ac:dyDescent="0.2">
      <c r="A14" s="345"/>
      <c r="B14" s="286">
        <f t="shared" si="4"/>
        <v>2.0001140000000004</v>
      </c>
      <c r="C14" s="287">
        <f t="shared" si="0"/>
        <v>6</v>
      </c>
      <c r="D14" s="288" t="str">
        <f>$L$31</f>
        <v>ff</v>
      </c>
      <c r="E14" s="289">
        <f t="shared" si="5"/>
        <v>0</v>
      </c>
      <c r="F14" s="290">
        <f t="shared" si="6"/>
        <v>0</v>
      </c>
      <c r="G14" s="291">
        <f t="shared" si="7"/>
        <v>0</v>
      </c>
      <c r="H14" s="292">
        <f>SMALL($B$9:$B$20,6)</f>
        <v>2.0001140000000004</v>
      </c>
      <c r="I14" s="293">
        <f t="shared" si="1"/>
        <v>6</v>
      </c>
      <c r="J14" s="294" t="str">
        <f t="shared" si="2"/>
        <v>ff</v>
      </c>
      <c r="K14" s="113" t="str">
        <f>$L$31</f>
        <v>ff</v>
      </c>
      <c r="L14" s="120" t="str">
        <f>IF($BQ$36+$BQ$37&gt;0,$BQ$37,"")</f>
        <v/>
      </c>
      <c r="M14" s="195" t="s">
        <v>9</v>
      </c>
      <c r="N14" s="122" t="str">
        <f>IF($BQ$36+$BQ$37&gt;0,$BQ$36,"")</f>
        <v/>
      </c>
      <c r="O14" s="132" t="str">
        <f>IF($CI$11+$CI$12&gt;0,$CI$12,"")</f>
        <v/>
      </c>
      <c r="P14" s="195" t="s">
        <v>9</v>
      </c>
      <c r="Q14" s="122" t="str">
        <f>IF($CI$11+$CI$12&gt;0,$CI$11,"")</f>
        <v/>
      </c>
      <c r="R14" s="132" t="str">
        <f>IF($BQ$20+$BQ$21&gt;0,$BQ$21,"")</f>
        <v/>
      </c>
      <c r="S14" s="195" t="s">
        <v>9</v>
      </c>
      <c r="T14" s="122" t="str">
        <f>IF($BQ$20+$BQ$21&gt;0,$BQ$20,"")</f>
        <v/>
      </c>
      <c r="U14" s="132" t="str">
        <f>IF($CC$27+$CC$28&gt;0,$CC$28,"")</f>
        <v/>
      </c>
      <c r="V14" s="195" t="s">
        <v>9</v>
      </c>
      <c r="W14" s="122" t="str">
        <f>IF($CC$27+$CC$28&gt;0,$CC$27,"")</f>
        <v/>
      </c>
      <c r="X14" s="132" t="str">
        <f>IF($BK$36+$BK$37&gt;0,$BK$37,"")</f>
        <v/>
      </c>
      <c r="Y14" s="121" t="s">
        <v>9</v>
      </c>
      <c r="Z14" s="122" t="str">
        <f>IF($BK$36+$BK$37&gt;0,$BK$36,"")</f>
        <v/>
      </c>
      <c r="AA14" s="137"/>
      <c r="AB14" s="138"/>
      <c r="AC14" s="139"/>
      <c r="AD14" s="132" t="str">
        <f>IF($BK$11+$BK$12&gt;0,$BK$11,"")</f>
        <v/>
      </c>
      <c r="AE14" s="121" t="s">
        <v>9</v>
      </c>
      <c r="AF14" s="122" t="str">
        <f>IF($BK$11+$BK$12&gt;0,$BK$12,"")</f>
        <v/>
      </c>
      <c r="AG14" s="132" t="str">
        <f>IF($BW$27+$BW$28&gt;0,$BW$27,"")</f>
        <v/>
      </c>
      <c r="AH14" s="121" t="s">
        <v>9</v>
      </c>
      <c r="AI14" s="122" t="str">
        <f>IF($BW$27+$BW$28&gt;0,$BW$28,"")</f>
        <v/>
      </c>
      <c r="AJ14" s="132" t="str">
        <f>IF($CO$20+$CO$21&gt;0,$CO$20,"")</f>
        <v/>
      </c>
      <c r="AK14" s="121" t="s">
        <v>9</v>
      </c>
      <c r="AL14" s="122" t="str">
        <f>IF($CO$20+$CO$21&gt;0,$CO$21,"")</f>
        <v/>
      </c>
      <c r="AM14" s="132" t="str">
        <f>IF($BW$23+$BW$24&gt;0,$BW$23,"")</f>
        <v/>
      </c>
      <c r="AN14" s="121" t="s">
        <v>9</v>
      </c>
      <c r="AO14" s="122" t="str">
        <f>IF($BW$23+$BW$24&gt;0,$BW$24,"")</f>
        <v/>
      </c>
      <c r="AP14" s="132" t="str">
        <f>IF($CI$33+$CI$34&gt;0,$CI$33,"")</f>
        <v/>
      </c>
      <c r="AQ14" s="121" t="s">
        <v>9</v>
      </c>
      <c r="AR14" s="122" t="str">
        <f>IF($CI$33+$CI$34&gt;0,$CI$34,"")</f>
        <v/>
      </c>
      <c r="AS14" s="132" t="str">
        <f>IF($CC$23+$CC$24&gt;0,$CC$23,"")</f>
        <v/>
      </c>
      <c r="AT14" s="121" t="s">
        <v>9</v>
      </c>
      <c r="AU14" s="141" t="str">
        <f>IF($CC$23+$CC$24&gt;0,$CC$24,"")</f>
        <v/>
      </c>
      <c r="AV14" s="216">
        <f>SUM(BH11:BJ11,BH37:BJ37,BN21:BP21,BN37:BP37,BT23:BV23,BT27:BV27,BZ23:CB23,BZ28:CB28,CF12:CH12,CF33:CH33,CL20:CN20)</f>
        <v>0</v>
      </c>
      <c r="AW14" s="158" t="s">
        <v>9</v>
      </c>
      <c r="AX14" s="217">
        <f>SUM(BH12:BJ12,BH36:BJ36,BN20:BP20,BN36:BP36,BT24:BV24,BT28:BV28,BZ24:CB24,BZ27:CB27,CF11:CH11,CF34:CH34,CL21:CN21)</f>
        <v>0</v>
      </c>
      <c r="AY14" s="188">
        <f t="shared" si="8"/>
        <v>0</v>
      </c>
      <c r="AZ14" s="171" t="s">
        <v>9</v>
      </c>
      <c r="BA14" s="172">
        <f t="shared" si="9"/>
        <v>0</v>
      </c>
      <c r="BB14" s="178">
        <f t="shared" si="10"/>
        <v>0</v>
      </c>
      <c r="BC14" s="227" t="s">
        <v>9</v>
      </c>
      <c r="BD14" s="228">
        <f t="shared" si="11"/>
        <v>0</v>
      </c>
      <c r="BE14" s="208">
        <f t="shared" si="3"/>
        <v>6</v>
      </c>
      <c r="BF14" s="366"/>
      <c r="BG14" s="161" t="str">
        <f>$L$27</f>
        <v>cc</v>
      </c>
      <c r="BH14" s="423"/>
      <c r="BI14" s="423"/>
      <c r="BJ14" s="423"/>
      <c r="BK14" s="5">
        <f>IF(BH14&gt;BH15,1,0)+IF(BI14&gt;BI15,1,0)+IF(BJ14&gt;BJ15,1,0)</f>
        <v>0</v>
      </c>
      <c r="BL14" s="362"/>
      <c r="BM14" s="161" t="str">
        <f>$L$23</f>
        <v>aa</v>
      </c>
      <c r="BN14" s="423"/>
      <c r="BO14" s="423"/>
      <c r="BP14" s="423"/>
      <c r="BQ14" s="5">
        <f>IF(BN14&gt;BN15,1,0)+IF(BO14&gt;BO15,1,0)+IF(BP14&gt;BP15,1,0)</f>
        <v>0</v>
      </c>
      <c r="BR14" s="359"/>
      <c r="BS14" s="161" t="str">
        <f>$L$30</f>
        <v>ee</v>
      </c>
      <c r="BT14" s="423"/>
      <c r="BU14" s="423"/>
      <c r="BV14" s="423"/>
      <c r="BW14" s="5">
        <f>IF(BT14&gt;BT15,1,0)+IF(BU14&gt;BU15,1,0)+IF(BV14&gt;BV15,1,0)</f>
        <v>0</v>
      </c>
      <c r="BX14" s="400"/>
      <c r="BY14" s="163" t="str">
        <f>$L$27</f>
        <v>cc</v>
      </c>
      <c r="BZ14" s="423"/>
      <c r="CA14" s="423"/>
      <c r="CB14" s="423"/>
      <c r="CC14" s="5">
        <f>IF(BZ14&gt;BZ15,1,0)+IF(CA14&gt;CA15,1,0)+IF(CB14&gt;CB15,1,0)</f>
        <v>0</v>
      </c>
      <c r="CD14" s="401"/>
      <c r="CE14" s="224" t="str">
        <f>$L$23</f>
        <v>aa</v>
      </c>
      <c r="CF14" s="449"/>
      <c r="CG14" s="449"/>
      <c r="CH14" s="449"/>
      <c r="CI14" s="5">
        <f>IF(CF14&gt;CF15,1,0)+IF(CG14&gt;CG15,1,0)+IF(CH14&gt;CH15,1,0)</f>
        <v>0</v>
      </c>
      <c r="CJ14" s="346"/>
      <c r="CK14" s="224" t="str">
        <f>$L$24</f>
        <v>bb</v>
      </c>
      <c r="CL14" s="449"/>
      <c r="CM14" s="449"/>
      <c r="CN14" s="449"/>
      <c r="CO14" s="5">
        <f>IF(CL14&gt;CL15,1,0)+IF(CM14&gt;CM15,1,0)+IF(CN14&gt;CN15,1,0)</f>
        <v>0</v>
      </c>
      <c r="CP14" s="356"/>
    </row>
    <row r="15" spans="1:94" s="111" customFormat="1" ht="34.9" customHeight="1" thickBot="1" x14ac:dyDescent="0.25">
      <c r="A15" s="345"/>
      <c r="B15" s="286">
        <f t="shared" si="4"/>
        <v>2.0001150000000001</v>
      </c>
      <c r="C15" s="287">
        <f t="shared" si="0"/>
        <v>7</v>
      </c>
      <c r="D15" s="288" t="str">
        <f>$L$33</f>
        <v>gg</v>
      </c>
      <c r="E15" s="289">
        <f t="shared" si="5"/>
        <v>0</v>
      </c>
      <c r="F15" s="290">
        <f t="shared" si="6"/>
        <v>0</v>
      </c>
      <c r="G15" s="291">
        <f t="shared" si="7"/>
        <v>0</v>
      </c>
      <c r="H15" s="292">
        <f>SMALL($B$9:$B$20,7)</f>
        <v>2.0001150000000001</v>
      </c>
      <c r="I15" s="293">
        <f t="shared" si="1"/>
        <v>7</v>
      </c>
      <c r="J15" s="294" t="str">
        <f t="shared" si="2"/>
        <v>gg</v>
      </c>
      <c r="K15" s="113" t="str">
        <f>$L$33</f>
        <v>gg</v>
      </c>
      <c r="L15" s="120" t="str">
        <f>IF($CI$14+$CI$15&gt;0,$CI$15,"")</f>
        <v/>
      </c>
      <c r="M15" s="121" t="s">
        <v>9</v>
      </c>
      <c r="N15" s="122" t="str">
        <f>IF($CI$14+$CI$15&gt;0,$CI$14,"")</f>
        <v/>
      </c>
      <c r="O15" s="132" t="str">
        <f>IF($BQ$17+$BQ$18&gt;0,$BQ$18,"")</f>
        <v/>
      </c>
      <c r="P15" s="121" t="s">
        <v>9</v>
      </c>
      <c r="Q15" s="122" t="str">
        <f>IF($BQ$17+$BQ$18&gt;0,$BQ$17,"")</f>
        <v/>
      </c>
      <c r="R15" s="132" t="str">
        <f>IF($CC$42+$CC$43&gt;0,$CC$43,"")</f>
        <v/>
      </c>
      <c r="S15" s="121" t="s">
        <v>9</v>
      </c>
      <c r="T15" s="122" t="str">
        <f>IF($CC$42+$CC$43&gt;0,$CC$42,"")</f>
        <v/>
      </c>
      <c r="U15" s="132" t="str">
        <f>IF($BK$33+$BK$34&gt;0,$BK$34,"")</f>
        <v/>
      </c>
      <c r="V15" s="195" t="s">
        <v>9</v>
      </c>
      <c r="W15" s="122" t="str">
        <f>IF($BK$33+$BK$34&gt;0,$BK$33,"")</f>
        <v/>
      </c>
      <c r="X15" s="132" t="str">
        <f>IF($CC$8+$CC$9&gt;0,$CC$9,"")</f>
        <v/>
      </c>
      <c r="Y15" s="121" t="s">
        <v>9</v>
      </c>
      <c r="Z15" s="122" t="str">
        <f>IF($CC$8+$CC$9&gt;0,$CC$8,"")</f>
        <v/>
      </c>
      <c r="AA15" s="132" t="str">
        <f>IF($BK$11+$BK$12&gt;0,$BK$12,"")</f>
        <v/>
      </c>
      <c r="AB15" s="134" t="s">
        <v>9</v>
      </c>
      <c r="AC15" s="122" t="str">
        <f>IF($BK$11+$BK$12&gt;0,$BK$11,"")</f>
        <v/>
      </c>
      <c r="AD15" s="129"/>
      <c r="AE15" s="130"/>
      <c r="AF15" s="131"/>
      <c r="AG15" s="132" t="str">
        <f>IF($CO$23+$CO$24&gt;0,$CO$23,"")</f>
        <v/>
      </c>
      <c r="AH15" s="121" t="s">
        <v>9</v>
      </c>
      <c r="AI15" s="122" t="str">
        <f>IF($CO$23+$CO$24&gt;0,$CO$24,"")</f>
        <v/>
      </c>
      <c r="AJ15" s="132" t="str">
        <f>IF($BW$8+$BW$9&gt;0,$BW$8,"")</f>
        <v/>
      </c>
      <c r="AK15" s="121" t="s">
        <v>9</v>
      </c>
      <c r="AL15" s="122" t="str">
        <f>IF($BW$8+$BW$9&gt;0,$BW$9,"")</f>
        <v/>
      </c>
      <c r="AM15" s="132" t="str">
        <f>IF($CI$39+$CI$40&gt;0,$CI$39,"")</f>
        <v/>
      </c>
      <c r="AN15" s="121" t="s">
        <v>9</v>
      </c>
      <c r="AO15" s="122" t="str">
        <f>IF($CI$39+$CI$40&gt;0,$CI$40,"")</f>
        <v/>
      </c>
      <c r="AP15" s="132" t="str">
        <f>IF($BQ$30+$BQ$31&gt;0,$BQ$30,"")</f>
        <v/>
      </c>
      <c r="AQ15" s="121" t="s">
        <v>9</v>
      </c>
      <c r="AR15" s="122" t="str">
        <f>IF($BQ$30+$BQ$31&gt;0,$BQ$31,"")</f>
        <v/>
      </c>
      <c r="AS15" s="132" t="str">
        <f>IF($BW$39+$BW$40&gt;0,$BW$39,"")</f>
        <v/>
      </c>
      <c r="AT15" s="121" t="s">
        <v>9</v>
      </c>
      <c r="AU15" s="141" t="str">
        <f>IF($BW$39+$BW$40&gt;0,$BW$40,"")</f>
        <v/>
      </c>
      <c r="AV15" s="216">
        <f>SUM(BH12:BJ12,BH34:BJ34,BN18:BP18,BN30:BP30,BT8:BV8,BT39:BV39,BZ9:CB9,BZ43:CB43,CF15:CH15,CF39:CH39,CL23:CN23)</f>
        <v>0</v>
      </c>
      <c r="AW15" s="158" t="s">
        <v>9</v>
      </c>
      <c r="AX15" s="217">
        <f>SUM(BH11:BJ11,BH33:BJ33,BN17:BP17,BN31:BP31,BT9:BV9,BT40:BV40,BZ8:CB8,BZ42:CB42,CF14:CH14,CF40:CH40,CL24:CN24)</f>
        <v>0</v>
      </c>
      <c r="AY15" s="188">
        <f t="shared" si="8"/>
        <v>0</v>
      </c>
      <c r="AZ15" s="171" t="s">
        <v>9</v>
      </c>
      <c r="BA15" s="172">
        <f t="shared" si="9"/>
        <v>0</v>
      </c>
      <c r="BB15" s="178">
        <f t="shared" si="10"/>
        <v>0</v>
      </c>
      <c r="BC15" s="227" t="s">
        <v>9</v>
      </c>
      <c r="BD15" s="228">
        <f t="shared" si="11"/>
        <v>0</v>
      </c>
      <c r="BE15" s="208">
        <f t="shared" si="3"/>
        <v>7</v>
      </c>
      <c r="BF15" s="366"/>
      <c r="BG15" s="162" t="str">
        <f>$L$37</f>
        <v>jj</v>
      </c>
      <c r="BH15" s="424"/>
      <c r="BI15" s="424"/>
      <c r="BJ15" s="424"/>
      <c r="BK15" s="164">
        <f>IF(BH15&gt;BH14,1,0)+IF(BI15&gt;BI14,1,0)+IF(BJ15&gt;BJ14,1,0)</f>
        <v>0</v>
      </c>
      <c r="BL15" s="362"/>
      <c r="BM15" s="162" t="str">
        <f>$L$34</f>
        <v>hh</v>
      </c>
      <c r="BN15" s="429"/>
      <c r="BO15" s="429"/>
      <c r="BP15" s="429"/>
      <c r="BQ15" s="164">
        <f>IF(BN15&gt;BN14,1,0)+IF(BO15&gt;BO14,1,0)+IF(BP15&gt;BP14,1,0)</f>
        <v>0</v>
      </c>
      <c r="BR15" s="359"/>
      <c r="BS15" s="223" t="str">
        <f>$L$39</f>
        <v>kk</v>
      </c>
      <c r="BT15" s="453"/>
      <c r="BU15" s="453"/>
      <c r="BV15" s="453"/>
      <c r="BW15" s="164">
        <f>IF(BT15&gt;BT14,1,0)+IF(BU15&gt;BU14,1,0)+IF(BV15&gt;BV14,1,0)</f>
        <v>0</v>
      </c>
      <c r="BX15" s="400"/>
      <c r="BY15" s="162" t="str">
        <f>$L$36</f>
        <v>ii</v>
      </c>
      <c r="BZ15" s="429"/>
      <c r="CA15" s="429"/>
      <c r="CB15" s="429"/>
      <c r="CC15" s="164">
        <f>IF(BZ15&gt;BZ14,1,0)+IF(CA15&gt;CA14,1,0)+IF(CB15&gt;CB14,1,0)</f>
        <v>0</v>
      </c>
      <c r="CD15" s="401"/>
      <c r="CE15" s="225" t="str">
        <f>$L$33</f>
        <v>gg</v>
      </c>
      <c r="CF15" s="450"/>
      <c r="CG15" s="450"/>
      <c r="CH15" s="450"/>
      <c r="CI15" s="164">
        <f>IF(CF15&gt;CF14,1,0)+IF(CG15&gt;CG14,1,0)+IF(CH15&gt;CH14,1,0)</f>
        <v>0</v>
      </c>
      <c r="CJ15" s="346"/>
      <c r="CK15" s="225" t="str">
        <f>$L$40</f>
        <v>ll</v>
      </c>
      <c r="CL15" s="450"/>
      <c r="CM15" s="450"/>
      <c r="CN15" s="450"/>
      <c r="CO15" s="164">
        <f>IF(CL15&gt;CL14,1,0)+IF(CM15&gt;CM14,1,0)+IF(CN15&gt;CN14,1,0)</f>
        <v>0</v>
      </c>
      <c r="CP15" s="356"/>
    </row>
    <row r="16" spans="1:94" s="111" customFormat="1" ht="34.9" customHeight="1" x14ac:dyDescent="0.2">
      <c r="A16" s="345"/>
      <c r="B16" s="286">
        <f t="shared" si="4"/>
        <v>2.0001160000000002</v>
      </c>
      <c r="C16" s="287">
        <f t="shared" si="0"/>
        <v>8</v>
      </c>
      <c r="D16" s="295" t="str">
        <f>$L$34</f>
        <v>hh</v>
      </c>
      <c r="E16" s="289">
        <f t="shared" si="5"/>
        <v>0</v>
      </c>
      <c r="F16" s="290">
        <f t="shared" si="6"/>
        <v>0</v>
      </c>
      <c r="G16" s="291">
        <f t="shared" si="7"/>
        <v>0</v>
      </c>
      <c r="H16" s="292">
        <f>SMALL($B$9:$B$20,8)</f>
        <v>2.0001160000000002</v>
      </c>
      <c r="I16" s="293">
        <f t="shared" si="1"/>
        <v>8</v>
      </c>
      <c r="J16" s="294" t="str">
        <f t="shared" si="2"/>
        <v>hh</v>
      </c>
      <c r="K16" s="113" t="str">
        <f>$L$34</f>
        <v>hh</v>
      </c>
      <c r="L16" s="120" t="str">
        <f>IF($BQ$14+$BQ$15&gt;0,$BQ$15,"")</f>
        <v/>
      </c>
      <c r="M16" s="121" t="s">
        <v>9</v>
      </c>
      <c r="N16" s="122" t="str">
        <f>IF($BQ$14+$BQ$15&gt;0,$BQ$14,"")</f>
        <v/>
      </c>
      <c r="O16" s="132" t="str">
        <f>IF($CC$33+$CC$34&gt;0,$CC$34,"")</f>
        <v/>
      </c>
      <c r="P16" s="121" t="s">
        <v>9</v>
      </c>
      <c r="Q16" s="122" t="str">
        <f>IF($CC$33+$CC$34&gt;0,$CC$33,"")</f>
        <v/>
      </c>
      <c r="R16" s="132" t="str">
        <f>IF($BK$42+$BK$43&gt;0,$BK$43,"")</f>
        <v/>
      </c>
      <c r="S16" s="121" t="s">
        <v>9</v>
      </c>
      <c r="T16" s="122" t="str">
        <f>IF($BK$42+$BK$43&gt;0,$BK$42,"")</f>
        <v/>
      </c>
      <c r="U16" s="132" t="str">
        <f>IF($CC$11+$CC$12&gt;0,$CC$12,"")</f>
        <v/>
      </c>
      <c r="V16" s="195" t="s">
        <v>9</v>
      </c>
      <c r="W16" s="122" t="str">
        <f>IF($CC$11+$CC$12&gt;0,$CC$11,"")</f>
        <v/>
      </c>
      <c r="X16" s="132" t="str">
        <f>IF($BK$20+$BK$21&gt;0,$BK$21,"")</f>
        <v/>
      </c>
      <c r="Y16" s="134" t="s">
        <v>9</v>
      </c>
      <c r="Z16" s="122" t="str">
        <f>IF($BK$20+$BK$21&gt;0,$BK$20,"")</f>
        <v/>
      </c>
      <c r="AA16" s="132" t="str">
        <f>IF($BW$27+$BW$28&gt;0,$BW$28,"")</f>
        <v/>
      </c>
      <c r="AB16" s="134" t="s">
        <v>9</v>
      </c>
      <c r="AC16" s="122" t="str">
        <f>IF($BW$27+$BW$28&gt;0,$BW$27,"")</f>
        <v/>
      </c>
      <c r="AD16" s="132" t="str">
        <f>IF($CO$23+$CO$24&gt;0,$CO$24,"")</f>
        <v/>
      </c>
      <c r="AE16" s="134" t="s">
        <v>9</v>
      </c>
      <c r="AF16" s="122" t="str">
        <f>IF($CO$23+$CO$24&gt;0,$CO$23,"")</f>
        <v/>
      </c>
      <c r="AG16" s="129"/>
      <c r="AH16" s="130"/>
      <c r="AI16" s="131"/>
      <c r="AJ16" s="132" t="str">
        <f>IF($CI$30+$CI$31&gt;0,$CI$30,"")</f>
        <v/>
      </c>
      <c r="AK16" s="121" t="s">
        <v>9</v>
      </c>
      <c r="AL16" s="122" t="str">
        <f>IF($CI$30+$CI$31&gt;0,$CI$31,"")</f>
        <v/>
      </c>
      <c r="AM16" s="132" t="str">
        <f>IF($BQ$27+$BQ$28&gt;0,$BQ$27,"")</f>
        <v/>
      </c>
      <c r="AN16" s="121" t="s">
        <v>9</v>
      </c>
      <c r="AO16" s="122" t="str">
        <f>IF($BQ$27+$BQ$28&gt;0,$BQ$28,"")</f>
        <v/>
      </c>
      <c r="AP16" s="132" t="str">
        <f>IF($CI$17+$CI$18&gt;0,$CI$17,"")</f>
        <v/>
      </c>
      <c r="AQ16" s="121" t="s">
        <v>9</v>
      </c>
      <c r="AR16" s="122" t="str">
        <f>IF($CI$17+$CI$18&gt;0,$CI$18,"")</f>
        <v/>
      </c>
      <c r="AS16" s="132" t="str">
        <f>IF($BW$17+$BW$18&gt;0,$BW$17,"")</f>
        <v/>
      </c>
      <c r="AT16" s="121" t="s">
        <v>9</v>
      </c>
      <c r="AU16" s="141" t="str">
        <f>IF($BW$17+$BW$18&gt;0,$BW$18,"")</f>
        <v/>
      </c>
      <c r="AV16" s="216">
        <f>SUM(BH21:BJ21,BH43:BJ43,BN15:BP15,BN27:BP27,BT17:BV17,BT28:BV28,BZ12:CB12,BZ34:CB34,CF17:CH17,CF30:CH30,CL24:CN24)</f>
        <v>0</v>
      </c>
      <c r="AW16" s="158" t="s">
        <v>9</v>
      </c>
      <c r="AX16" s="217">
        <f>SUM(BH20:BJ20,BH42:BJ42,BN14:BP14,BN28:BP28,BT18:BV18,BT27:BV27,BZ11:CB11,BZ33:CB33,CF18:CH18,CF31:CH31,CL23:CN23)</f>
        <v>0</v>
      </c>
      <c r="AY16" s="188">
        <f t="shared" si="8"/>
        <v>0</v>
      </c>
      <c r="AZ16" s="171" t="s">
        <v>9</v>
      </c>
      <c r="BA16" s="172">
        <f t="shared" si="9"/>
        <v>0</v>
      </c>
      <c r="BB16" s="178">
        <f t="shared" si="10"/>
        <v>0</v>
      </c>
      <c r="BC16" s="227" t="s">
        <v>9</v>
      </c>
      <c r="BD16" s="228">
        <f t="shared" si="11"/>
        <v>0</v>
      </c>
      <c r="BE16" s="208">
        <f t="shared" si="3"/>
        <v>8</v>
      </c>
      <c r="BF16" s="351"/>
      <c r="BG16" s="362"/>
      <c r="BH16" s="428"/>
      <c r="BI16" s="428"/>
      <c r="BJ16" s="428"/>
      <c r="BK16" s="362"/>
      <c r="BL16" s="362"/>
      <c r="BM16" s="362"/>
      <c r="BN16" s="428"/>
      <c r="BO16" s="428"/>
      <c r="BP16" s="428"/>
      <c r="BQ16" s="362"/>
      <c r="BR16" s="362"/>
      <c r="BS16" s="362"/>
      <c r="BT16" s="428"/>
      <c r="BU16" s="428"/>
      <c r="BV16" s="428"/>
      <c r="BW16" s="362"/>
      <c r="BX16" s="362"/>
      <c r="BY16" s="362"/>
      <c r="BZ16" s="428"/>
      <c r="CA16" s="428"/>
      <c r="CB16" s="428"/>
      <c r="CC16" s="362"/>
      <c r="CD16" s="362"/>
      <c r="CE16" s="362"/>
      <c r="CF16" s="428"/>
      <c r="CG16" s="428"/>
      <c r="CH16" s="428"/>
      <c r="CI16" s="362"/>
      <c r="CJ16" s="346"/>
      <c r="CK16" s="346"/>
      <c r="CL16" s="421"/>
      <c r="CM16" s="421"/>
      <c r="CN16" s="421"/>
      <c r="CO16" s="362"/>
      <c r="CP16" s="356"/>
    </row>
    <row r="17" spans="1:94" s="111" customFormat="1" ht="34.9" customHeight="1" x14ac:dyDescent="0.2">
      <c r="A17" s="345"/>
      <c r="B17" s="286">
        <f t="shared" si="4"/>
        <v>2.0001170000000004</v>
      </c>
      <c r="C17" s="287">
        <f t="shared" si="0"/>
        <v>9</v>
      </c>
      <c r="D17" s="295" t="str">
        <f>$L$36</f>
        <v>ii</v>
      </c>
      <c r="E17" s="289">
        <f t="shared" si="5"/>
        <v>0</v>
      </c>
      <c r="F17" s="290">
        <f t="shared" si="6"/>
        <v>0</v>
      </c>
      <c r="G17" s="291">
        <f t="shared" si="7"/>
        <v>0</v>
      </c>
      <c r="H17" s="292">
        <f>SMALL($B$9:$B$20,9)</f>
        <v>2.0001170000000004</v>
      </c>
      <c r="I17" s="293">
        <f t="shared" si="1"/>
        <v>9</v>
      </c>
      <c r="J17" s="294" t="str">
        <f t="shared" si="2"/>
        <v>ii</v>
      </c>
      <c r="K17" s="113" t="str">
        <f>$L$36</f>
        <v>ii</v>
      </c>
      <c r="L17" s="120" t="str">
        <f>IF($CC$36+$CC$37&gt;0,$CC$37,"")</f>
        <v/>
      </c>
      <c r="M17" s="121" t="s">
        <v>9</v>
      </c>
      <c r="N17" s="122" t="str">
        <f>IF($CC$36+$CC$37&gt;0,$CC$36,"")</f>
        <v/>
      </c>
      <c r="O17" s="132" t="str">
        <f>IF($BK$39+$BK$40&gt;0,$BK$40,"")</f>
        <v/>
      </c>
      <c r="P17" s="121" t="s">
        <v>9</v>
      </c>
      <c r="Q17" s="122" t="str">
        <f>IF($BK$39+$BK$40&gt;0,$BK$39,"")</f>
        <v/>
      </c>
      <c r="R17" s="132" t="str">
        <f>IF($CC$14+$CC$15&gt;0,$CC$15,"")</f>
        <v/>
      </c>
      <c r="S17" s="121" t="s">
        <v>9</v>
      </c>
      <c r="T17" s="122" t="str">
        <f>IF($CC$14+$CC$15&gt;0,$CC$14,"")</f>
        <v/>
      </c>
      <c r="U17" s="132" t="str">
        <f>IF($BK$17+$BK$18&gt;0,$BK$18,"")</f>
        <v/>
      </c>
      <c r="V17" s="121" t="s">
        <v>9</v>
      </c>
      <c r="W17" s="122" t="str">
        <f>IF($BK$17+$BK$18&gt;0,$BK$17,"")</f>
        <v/>
      </c>
      <c r="X17" s="132" t="str">
        <f>IF($BW$30+$BW$31&gt;0,$BW$31,"")</f>
        <v/>
      </c>
      <c r="Y17" s="121" t="s">
        <v>9</v>
      </c>
      <c r="Z17" s="122" t="str">
        <f>IF($BW$30+$BW$31&gt;0,$BW$30,"")</f>
        <v/>
      </c>
      <c r="AA17" s="132" t="str">
        <f>IF($CO$20+$CO$21&gt;0,$CO$21,"")</f>
        <v/>
      </c>
      <c r="AB17" s="121" t="s">
        <v>9</v>
      </c>
      <c r="AC17" s="122" t="str">
        <f>IF($CO$20+$CO$21&gt;0,$CO$20,"")</f>
        <v/>
      </c>
      <c r="AD17" s="132" t="str">
        <f>IF($BW$8+$BW$9&gt;0,$BW$9,"")</f>
        <v/>
      </c>
      <c r="AE17" s="121" t="s">
        <v>9</v>
      </c>
      <c r="AF17" s="122" t="str">
        <f>IF($BW$8+$BW$9&gt;0,$BW$8,"")</f>
        <v/>
      </c>
      <c r="AG17" s="132" t="str">
        <f>IF($CI$30+$CI$31&gt;0,$CI$31,"")</f>
        <v/>
      </c>
      <c r="AH17" s="121" t="s">
        <v>9</v>
      </c>
      <c r="AI17" s="122" t="str">
        <f>IF($CI$30+$CI$31&gt;0,$CI$30,"")</f>
        <v/>
      </c>
      <c r="AJ17" s="129"/>
      <c r="AK17" s="130"/>
      <c r="AL17" s="131"/>
      <c r="AM17" s="132" t="str">
        <f>IF($CI$23+$CI$24&gt;0,$CI$23,"")</f>
        <v/>
      </c>
      <c r="AN17" s="121" t="s">
        <v>9</v>
      </c>
      <c r="AO17" s="122" t="str">
        <f>IF($CI$23+$CI$24&gt;0,$CI$24,"")</f>
        <v/>
      </c>
      <c r="AP17" s="132" t="str">
        <f>IF($BQ$8+$BQ$9&gt;0,$BQ$8,"")</f>
        <v/>
      </c>
      <c r="AQ17" s="121" t="s">
        <v>9</v>
      </c>
      <c r="AR17" s="122" t="str">
        <f>IF($BQ$8+$BQ$9&gt;0,$BQ$9,"")</f>
        <v/>
      </c>
      <c r="AS17" s="132" t="str">
        <f>IF($BQ$33+$BQ$34&gt;0,$BQ$33,"")</f>
        <v/>
      </c>
      <c r="AT17" s="121" t="s">
        <v>9</v>
      </c>
      <c r="AU17" s="141" t="str">
        <f>IF($BQ$33+$BQ$34&gt;0,$BQ$34,"")</f>
        <v/>
      </c>
      <c r="AV17" s="216">
        <f>SUM(BH18:BJ18,BH40:BJ40,BN8:BP8,BN33:BP33,BT9:BV9,BT31:BV31,BZ15:CB15,BZ37:CB37,CF23:CH23,CF31:CH31,CL21:CN21)</f>
        <v>0</v>
      </c>
      <c r="AW17" s="158" t="s">
        <v>9</v>
      </c>
      <c r="AX17" s="217">
        <f>SUM(BH17:BJ17,BH39:BJ39,BN9:BP9,BN34:BP34,BT8:BV8,BT30:BV30,BZ14:CB14,BZ36:CB36,CF24:CH24,CF30:CH30,CL20:CN20)</f>
        <v>0</v>
      </c>
      <c r="AY17" s="188">
        <f t="shared" si="8"/>
        <v>0</v>
      </c>
      <c r="AZ17" s="171" t="s">
        <v>9</v>
      </c>
      <c r="BA17" s="172">
        <f t="shared" si="9"/>
        <v>0</v>
      </c>
      <c r="BB17" s="178">
        <f t="shared" si="10"/>
        <v>0</v>
      </c>
      <c r="BC17" s="227" t="s">
        <v>9</v>
      </c>
      <c r="BD17" s="228">
        <f t="shared" si="11"/>
        <v>0</v>
      </c>
      <c r="BE17" s="208">
        <f t="shared" si="3"/>
        <v>9</v>
      </c>
      <c r="BF17" s="351"/>
      <c r="BG17" s="221" t="str">
        <f>$L$28</f>
        <v>dd</v>
      </c>
      <c r="BH17" s="451"/>
      <c r="BI17" s="451"/>
      <c r="BJ17" s="451"/>
      <c r="BK17" s="5">
        <f>IF(BH17&gt;BH18,1,0)+IF(BI17&gt;BI18,1,0)+IF(BJ17&gt;BJ18,1,0)</f>
        <v>0</v>
      </c>
      <c r="BL17" s="362"/>
      <c r="BM17" s="221" t="str">
        <f>$L$24</f>
        <v>bb</v>
      </c>
      <c r="BN17" s="451"/>
      <c r="BO17" s="451"/>
      <c r="BP17" s="451"/>
      <c r="BQ17" s="5">
        <f>IF(BN17&gt;BN18,1,0)+IF(BO17&gt;BO18,1,0)+IF(BP17&gt;BP18,1,0)</f>
        <v>0</v>
      </c>
      <c r="BR17" s="362"/>
      <c r="BS17" s="221" t="str">
        <f>$L$34</f>
        <v>hh</v>
      </c>
      <c r="BT17" s="451"/>
      <c r="BU17" s="451"/>
      <c r="BV17" s="451"/>
      <c r="BW17" s="5">
        <f>IF(BT17&gt;BT18,1,0)+IF(BU17&gt;BU18,1,0)+IF(BV17&gt;BV18,1,0)</f>
        <v>0</v>
      </c>
      <c r="BX17" s="362"/>
      <c r="BY17" s="221" t="str">
        <f>$L$24</f>
        <v>bb</v>
      </c>
      <c r="BZ17" s="451"/>
      <c r="CA17" s="451"/>
      <c r="CB17" s="451"/>
      <c r="CC17" s="5">
        <f>IF(BZ17&gt;BZ18,1,0)+IF(CA17&gt;CA18,1,0)+IF(CB17&gt;CB18,1,0)</f>
        <v>0</v>
      </c>
      <c r="CD17" s="362"/>
      <c r="CE17" s="221" t="str">
        <f>$L$34</f>
        <v>hh</v>
      </c>
      <c r="CF17" s="451"/>
      <c r="CG17" s="451"/>
      <c r="CH17" s="451"/>
      <c r="CI17" s="5">
        <f>IF(CF17&gt;CF18,1,0)+IF(CG17&gt;CG18,1,0)+IF(CH17&gt;CH18,1,0)</f>
        <v>0</v>
      </c>
      <c r="CJ17" s="346"/>
      <c r="CK17" s="221" t="str">
        <f>$L$30</f>
        <v>ee</v>
      </c>
      <c r="CL17" s="451"/>
      <c r="CM17" s="451"/>
      <c r="CN17" s="451"/>
      <c r="CO17" s="5">
        <f>IF(CL17&gt;CL18,1,0)+IF(CM17&gt;CM18,1,0)+IF(CN17&gt;CN18,1,0)</f>
        <v>0</v>
      </c>
      <c r="CP17" s="356"/>
    </row>
    <row r="18" spans="1:94" s="111" customFormat="1" ht="34.9" customHeight="1" thickBot="1" x14ac:dyDescent="0.25">
      <c r="A18" s="345"/>
      <c r="B18" s="286">
        <f t="shared" si="4"/>
        <v>2.0001180000000001</v>
      </c>
      <c r="C18" s="287">
        <f t="shared" si="0"/>
        <v>10</v>
      </c>
      <c r="D18" s="295" t="str">
        <f>$L$37</f>
        <v>jj</v>
      </c>
      <c r="E18" s="289">
        <f t="shared" si="5"/>
        <v>0</v>
      </c>
      <c r="F18" s="290">
        <f t="shared" si="6"/>
        <v>0</v>
      </c>
      <c r="G18" s="291">
        <f t="shared" si="7"/>
        <v>0</v>
      </c>
      <c r="H18" s="292">
        <f>SMALL($B$9:$B$20,10)</f>
        <v>2.0001180000000001</v>
      </c>
      <c r="I18" s="293">
        <f t="shared" si="1"/>
        <v>10</v>
      </c>
      <c r="J18" s="294" t="str">
        <f t="shared" si="2"/>
        <v>jj</v>
      </c>
      <c r="K18" s="113" t="str">
        <f>$L$37</f>
        <v>jj</v>
      </c>
      <c r="L18" s="120" t="str">
        <f>IF($BK$30+$BK$31&gt;0,$BK$31,"")</f>
        <v/>
      </c>
      <c r="M18" s="121" t="s">
        <v>9</v>
      </c>
      <c r="N18" s="122" t="str">
        <f>IF($BK$30+$BK$31&gt;0,$BK$30,"")</f>
        <v/>
      </c>
      <c r="O18" s="132" t="str">
        <f>IF($CC$17+$CC$18&gt;0,$CC$18,"")</f>
        <v/>
      </c>
      <c r="P18" s="121" t="s">
        <v>9</v>
      </c>
      <c r="Q18" s="122" t="str">
        <f>IF($CC$17+$CC$18&gt;0,$CC$17,"")</f>
        <v/>
      </c>
      <c r="R18" s="132" t="str">
        <f>IF($BK$14+$BK$15&gt;0,$BK$15,"")</f>
        <v/>
      </c>
      <c r="S18" s="121" t="s">
        <v>9</v>
      </c>
      <c r="T18" s="122" t="str">
        <f>IF($BK$14+$BK$15&gt;0,$BK$14,"")</f>
        <v/>
      </c>
      <c r="U18" s="132" t="str">
        <f>IF($BW$33+$BW$34&gt;0,$BW$34,"")</f>
        <v/>
      </c>
      <c r="V18" s="121" t="s">
        <v>9</v>
      </c>
      <c r="W18" s="122" t="str">
        <f>IF($BW$33+$BW$34&gt;0,$BW$33,"")</f>
        <v/>
      </c>
      <c r="X18" s="132" t="str">
        <f>IF($CO$17+$CO$18&gt;0,$CO$18,"")</f>
        <v/>
      </c>
      <c r="Y18" s="121" t="s">
        <v>9</v>
      </c>
      <c r="Z18" s="122" t="str">
        <f>IF($CO$17+$CO$18&gt;0,$CO$17,"")</f>
        <v/>
      </c>
      <c r="AA18" s="132" t="str">
        <f>IF($BW$23+$BW$24&gt;0,$BW$24,"")</f>
        <v/>
      </c>
      <c r="AB18" s="121" t="s">
        <v>9</v>
      </c>
      <c r="AC18" s="122" t="str">
        <f>IF($BW$23+$BW$24&gt;0,$BW$23,"")</f>
        <v/>
      </c>
      <c r="AD18" s="132" t="str">
        <f>IF($CI$39+$CI$40&gt;0,$CI$40,"")</f>
        <v/>
      </c>
      <c r="AE18" s="121" t="s">
        <v>9</v>
      </c>
      <c r="AF18" s="122" t="str">
        <f>IF($CI$39+$CI$40&gt;0,$CI$39,"")</f>
        <v/>
      </c>
      <c r="AG18" s="132" t="str">
        <f>IF($BQ$27+$BQ$28&gt;0,$BQ$28,"")</f>
        <v/>
      </c>
      <c r="AH18" s="121" t="s">
        <v>9</v>
      </c>
      <c r="AI18" s="122" t="str">
        <f>IF($BQ$27+$BQ$28&gt;0,$BQ$27,"")</f>
        <v/>
      </c>
      <c r="AJ18" s="132" t="str">
        <f>IF($CI$23+$CI$24&gt;0,$CI$24,"")</f>
        <v/>
      </c>
      <c r="AK18" s="121" t="s">
        <v>9</v>
      </c>
      <c r="AL18" s="122" t="str">
        <f>IF($CI$23+$CI$24&gt;0,$CI$23,"")</f>
        <v/>
      </c>
      <c r="AM18" s="129"/>
      <c r="AN18" s="130"/>
      <c r="AO18" s="131"/>
      <c r="AP18" s="132" t="str">
        <f>IF($CC$39+$CC$40&gt;0,$CC$39,"")</f>
        <v/>
      </c>
      <c r="AQ18" s="121" t="s">
        <v>9</v>
      </c>
      <c r="AR18" s="122" t="str">
        <f>IF($CC$39+$CC$40&gt;0,$CC$40,"")</f>
        <v/>
      </c>
      <c r="AS18" s="132" t="str">
        <f>IF($BQ$11+$BQ$12&gt;0,$BQ$11,"")</f>
        <v/>
      </c>
      <c r="AT18" s="121" t="s">
        <v>9</v>
      </c>
      <c r="AU18" s="141" t="str">
        <f>IF($BQ$11+$BQ$12&gt;0,$BQ$12,"")</f>
        <v/>
      </c>
      <c r="AV18" s="216">
        <f>SUM(BH15:BJ15,BH31:BJ31,BN11:BP11,BN28:BP28,BT24:BV24,BT34:BV34,BZ18:CB18,BZ39:CB39,CF24:CH24,CF40:CH40,CL18:CN18)</f>
        <v>0</v>
      </c>
      <c r="AW18" s="158" t="s">
        <v>9</v>
      </c>
      <c r="AX18" s="217">
        <f>SUM(BH14:BJ14,BH30:BJ30,BN12:BP12,BN27:BP27,BT23:BV23,BT33:BV33,BZ17:CB17,BZ40:CB40,CF23:CH23,CF39:CH39,CL17:CN17)</f>
        <v>0</v>
      </c>
      <c r="AY18" s="188">
        <f t="shared" si="8"/>
        <v>0</v>
      </c>
      <c r="AZ18" s="171" t="s">
        <v>9</v>
      </c>
      <c r="BA18" s="172">
        <f t="shared" si="9"/>
        <v>0</v>
      </c>
      <c r="BB18" s="178">
        <f t="shared" si="10"/>
        <v>0</v>
      </c>
      <c r="BC18" s="227" t="s">
        <v>9</v>
      </c>
      <c r="BD18" s="228">
        <f t="shared" si="11"/>
        <v>0</v>
      </c>
      <c r="BE18" s="208">
        <f t="shared" si="3"/>
        <v>10</v>
      </c>
      <c r="BF18" s="351"/>
      <c r="BG18" s="222" t="str">
        <f>$L$36</f>
        <v>ii</v>
      </c>
      <c r="BH18" s="452"/>
      <c r="BI18" s="452"/>
      <c r="BJ18" s="452"/>
      <c r="BK18" s="164">
        <f>IF(BH18&gt;BH17,1,0)+IF(BI18&gt;BI17,1,0)+IF(BJ18&gt;BJ17,1,0)</f>
        <v>0</v>
      </c>
      <c r="BL18" s="362"/>
      <c r="BM18" s="222" t="str">
        <f>$L$33</f>
        <v>gg</v>
      </c>
      <c r="BN18" s="452"/>
      <c r="BO18" s="452"/>
      <c r="BP18" s="452"/>
      <c r="BQ18" s="164">
        <f>IF(BN18&gt;BN17,1,0)+IF(BO18&gt;BO17,1,0)+IF(BP18&gt;BP17,1,0)</f>
        <v>0</v>
      </c>
      <c r="BR18" s="362"/>
      <c r="BS18" s="222" t="str">
        <f>$L$40</f>
        <v>ll</v>
      </c>
      <c r="BT18" s="452"/>
      <c r="BU18" s="452"/>
      <c r="BV18" s="452"/>
      <c r="BW18" s="164">
        <f>IF(BT18&gt;BT17,1,0)+IF(BU18&gt;BU17,1,0)+IF(BV18&gt;BV17,1,0)</f>
        <v>0</v>
      </c>
      <c r="BX18" s="362"/>
      <c r="BY18" s="222" t="str">
        <f>$L$37</f>
        <v>jj</v>
      </c>
      <c r="BZ18" s="452"/>
      <c r="CA18" s="452"/>
      <c r="CB18" s="452"/>
      <c r="CC18" s="164">
        <f>IF(BZ18&gt;BZ17,1,0)+IF(CA18&gt;CA17,1,0)+IF(CB18&gt;CB17,1,0)</f>
        <v>0</v>
      </c>
      <c r="CD18" s="362"/>
      <c r="CE18" s="222" t="str">
        <f>$L$39</f>
        <v>kk</v>
      </c>
      <c r="CF18" s="452"/>
      <c r="CG18" s="452"/>
      <c r="CH18" s="452"/>
      <c r="CI18" s="164">
        <f>IF(CF18&gt;CF17,1,0)+IF(CG18&gt;CG17,1,0)+IF(CH18&gt;CH17,1,0)</f>
        <v>0</v>
      </c>
      <c r="CJ18" s="346"/>
      <c r="CK18" s="222" t="str">
        <f>$L$37</f>
        <v>jj</v>
      </c>
      <c r="CL18" s="452"/>
      <c r="CM18" s="452"/>
      <c r="CN18" s="452"/>
      <c r="CO18" s="164">
        <f>IF(CL18&gt;CL17,1,0)+IF(CM18&gt;CM17,1,0)+IF(CN18&gt;CN17,1,0)</f>
        <v>0</v>
      </c>
      <c r="CP18" s="356"/>
    </row>
    <row r="19" spans="1:94" s="111" customFormat="1" ht="34.9" customHeight="1" x14ac:dyDescent="0.2">
      <c r="A19" s="345"/>
      <c r="B19" s="286">
        <f t="shared" si="4"/>
        <v>2.0001190000000002</v>
      </c>
      <c r="C19" s="287">
        <f t="shared" si="0"/>
        <v>11</v>
      </c>
      <c r="D19" s="295" t="str">
        <f>$L$39</f>
        <v>kk</v>
      </c>
      <c r="E19" s="289">
        <f t="shared" si="5"/>
        <v>0</v>
      </c>
      <c r="F19" s="290">
        <f t="shared" si="6"/>
        <v>0</v>
      </c>
      <c r="G19" s="291">
        <f t="shared" si="7"/>
        <v>0</v>
      </c>
      <c r="H19" s="292">
        <f>SMALL($B$9:$B$20,11)</f>
        <v>2.0001190000000002</v>
      </c>
      <c r="I19" s="293">
        <f t="shared" si="1"/>
        <v>11</v>
      </c>
      <c r="J19" s="294" t="str">
        <f t="shared" si="2"/>
        <v>kk</v>
      </c>
      <c r="K19" s="113" t="str">
        <f>$L$39</f>
        <v>kk</v>
      </c>
      <c r="L19" s="120" t="str">
        <f>IF($CC$20+$CC$21&gt;0,$CC$21,"")</f>
        <v/>
      </c>
      <c r="M19" s="121" t="s">
        <v>9</v>
      </c>
      <c r="N19" s="122" t="str">
        <f>IF($CC$20+$CC$21&gt;0,$CC$20,"")</f>
        <v/>
      </c>
      <c r="O19" s="132" t="str">
        <f>IF($BK$23+$BK$24&gt;0,$BK$24,"")</f>
        <v/>
      </c>
      <c r="P19" s="121" t="s">
        <v>9</v>
      </c>
      <c r="Q19" s="122" t="str">
        <f>IF($BK$23+$BK$24&gt;0,$BK$23,"")</f>
        <v/>
      </c>
      <c r="R19" s="132" t="str">
        <f>IF($BW$36+$BW$37&gt;0,$BW$37,"")</f>
        <v/>
      </c>
      <c r="S19" s="121" t="s">
        <v>9</v>
      </c>
      <c r="T19" s="122" t="str">
        <f>IF($BW$36+$BW$37&gt;0,$BW$36,"")</f>
        <v/>
      </c>
      <c r="U19" s="132" t="str">
        <f>IF($CO$11+$CO$12&gt;0,$CO$12,"")</f>
        <v/>
      </c>
      <c r="V19" s="121" t="s">
        <v>9</v>
      </c>
      <c r="W19" s="122" t="str">
        <f>IF($CO$11+$CO$12&gt;0,$CO$11,"")</f>
        <v/>
      </c>
      <c r="X19" s="132" t="str">
        <f>IF($BW$14+$BW$15&gt;0,$BW$15,"")</f>
        <v/>
      </c>
      <c r="Y19" s="121" t="s">
        <v>9</v>
      </c>
      <c r="Z19" s="122" t="str">
        <f>IF($BW$14+$BW$15&gt;0,$BW$14,"")</f>
        <v/>
      </c>
      <c r="AA19" s="132" t="str">
        <f>IF($CI$33+$CI$34&gt;0,$CI$34,"")</f>
        <v/>
      </c>
      <c r="AB19" s="121" t="s">
        <v>9</v>
      </c>
      <c r="AC19" s="122" t="str">
        <f>IF($CI$33+$CI$34&gt;0,$CI$33,"")</f>
        <v/>
      </c>
      <c r="AD19" s="132" t="str">
        <f>IF($BQ$30+$BQ$31&gt;0,$BQ$31,"")</f>
        <v/>
      </c>
      <c r="AE19" s="121" t="s">
        <v>9</v>
      </c>
      <c r="AF19" s="122" t="str">
        <f>IF($BQ$30+$BQ$31&gt;0,$BQ$30,"")</f>
        <v/>
      </c>
      <c r="AG19" s="132" t="str">
        <f>IF($CI$17+$CI$18&gt;0,$CI$18,"")</f>
        <v/>
      </c>
      <c r="AH19" s="121" t="s">
        <v>9</v>
      </c>
      <c r="AI19" s="122" t="str">
        <f>IF($CI$17+$CI$18&gt;0,$CI$17,"")</f>
        <v/>
      </c>
      <c r="AJ19" s="132" t="str">
        <f>IF($BQ$8+$BQ$9&gt;0,$BQ$9,"")</f>
        <v/>
      </c>
      <c r="AK19" s="121" t="s">
        <v>9</v>
      </c>
      <c r="AL19" s="122" t="str">
        <f>IF($BQ$8+$BQ$9&gt;0,$BQ$8,"")</f>
        <v/>
      </c>
      <c r="AM19" s="132" t="str">
        <f>IF($CC$39+$CC$40&gt;0,$CC$40,"")</f>
        <v/>
      </c>
      <c r="AN19" s="121" t="s">
        <v>9</v>
      </c>
      <c r="AO19" s="122" t="str">
        <f>IF($CC$39+$CC$40&gt;0,$CC$39,"")</f>
        <v/>
      </c>
      <c r="AP19" s="129"/>
      <c r="AQ19" s="130"/>
      <c r="AR19" s="131"/>
      <c r="AS19" s="132" t="str">
        <f>IF($BK$27+$BK$28&gt;0,$BK$27,"")</f>
        <v/>
      </c>
      <c r="AT19" s="121" t="s">
        <v>9</v>
      </c>
      <c r="AU19" s="141" t="str">
        <f>IF($BK$27+$BK$28&gt;0,$BK$28,"")</f>
        <v/>
      </c>
      <c r="AV19" s="216">
        <f>SUM(BH24:BJ24,BH27:BJ27,BN9:BP9,BN31:BP31,BT15:BV15,BT37:BV37,BZ21:CB21,BZ40:CB40,CF18:CH18,CF34:CH34,CL12:CN12)</f>
        <v>0</v>
      </c>
      <c r="AW19" s="158" t="s">
        <v>9</v>
      </c>
      <c r="AX19" s="217">
        <f>SUM(BH23:BJ23,BH28:BJ28,BN8:BP8,BN30:BP30,BT14:BV14,BT36:BV36,BZ20:CB20,BZ39:CB39,CF17:CH17,CF33:CH33,CL11:CN11)</f>
        <v>0</v>
      </c>
      <c r="AY19" s="188">
        <f t="shared" si="8"/>
        <v>0</v>
      </c>
      <c r="AZ19" s="171" t="s">
        <v>9</v>
      </c>
      <c r="BA19" s="172">
        <f t="shared" si="9"/>
        <v>0</v>
      </c>
      <c r="BB19" s="178">
        <f t="shared" si="10"/>
        <v>0</v>
      </c>
      <c r="BC19" s="227" t="s">
        <v>9</v>
      </c>
      <c r="BD19" s="228">
        <f t="shared" si="11"/>
        <v>0</v>
      </c>
      <c r="BE19" s="208">
        <f t="shared" si="3"/>
        <v>11</v>
      </c>
      <c r="BF19" s="351"/>
      <c r="BG19" s="362"/>
      <c r="BH19" s="428"/>
      <c r="BI19" s="428"/>
      <c r="BJ19" s="428"/>
      <c r="BK19" s="362"/>
      <c r="BL19" s="362"/>
      <c r="BM19" s="362"/>
      <c r="BN19" s="428"/>
      <c r="BO19" s="428"/>
      <c r="BP19" s="428"/>
      <c r="BQ19" s="362"/>
      <c r="BR19" s="362"/>
      <c r="BS19" s="362"/>
      <c r="BT19" s="428"/>
      <c r="BU19" s="428"/>
      <c r="BV19" s="428"/>
      <c r="BW19" s="362"/>
      <c r="BX19" s="362"/>
      <c r="BY19" s="362"/>
      <c r="BZ19" s="428"/>
      <c r="CA19" s="428"/>
      <c r="CB19" s="428"/>
      <c r="CC19" s="362"/>
      <c r="CD19" s="362"/>
      <c r="CE19" s="362"/>
      <c r="CF19" s="428"/>
      <c r="CG19" s="428"/>
      <c r="CH19" s="428"/>
      <c r="CI19" s="362"/>
      <c r="CJ19" s="346"/>
      <c r="CK19" s="346"/>
      <c r="CL19" s="421"/>
      <c r="CM19" s="421"/>
      <c r="CN19" s="421"/>
      <c r="CO19" s="362"/>
      <c r="CP19" s="356"/>
    </row>
    <row r="20" spans="1:94" s="111" customFormat="1" ht="34.9" customHeight="1" thickBot="1" x14ac:dyDescent="0.25">
      <c r="A20" s="345"/>
      <c r="B20" s="296">
        <f t="shared" si="4"/>
        <v>2.0001200000000003</v>
      </c>
      <c r="C20" s="291">
        <f t="shared" si="0"/>
        <v>12</v>
      </c>
      <c r="D20" s="295" t="str">
        <f>$L$40</f>
        <v>ll</v>
      </c>
      <c r="E20" s="289">
        <f t="shared" si="5"/>
        <v>0</v>
      </c>
      <c r="F20" s="290">
        <f t="shared" si="6"/>
        <v>0</v>
      </c>
      <c r="G20" s="291">
        <f t="shared" si="7"/>
        <v>0</v>
      </c>
      <c r="H20" s="297">
        <f>SMALL($B$9:$B$20,12)</f>
        <v>2.0001200000000003</v>
      </c>
      <c r="I20" s="293">
        <f t="shared" si="1"/>
        <v>12</v>
      </c>
      <c r="J20" s="298" t="str">
        <f t="shared" si="2"/>
        <v>ll</v>
      </c>
      <c r="K20" s="113" t="str">
        <f>$L$40</f>
        <v>ll</v>
      </c>
      <c r="L20" s="123" t="str">
        <f>IF($BK$8+$BK$9&gt;0,$BK$9,"")</f>
        <v/>
      </c>
      <c r="M20" s="124" t="s">
        <v>9</v>
      </c>
      <c r="N20" s="125" t="str">
        <f>IF($BK$8+$BK$9&gt;0,$BK$8,"")</f>
        <v/>
      </c>
      <c r="O20" s="133" t="str">
        <f>IF($CO$14+$CO$15&gt;0,$CO$15,"")</f>
        <v/>
      </c>
      <c r="P20" s="124" t="s">
        <v>9</v>
      </c>
      <c r="Q20" s="125" t="str">
        <f>IF($CO$14+$CO$15&gt;0,$CO$14,"")</f>
        <v/>
      </c>
      <c r="R20" s="133" t="str">
        <f>IF($CI$36+$CI$37&gt;0,$CI$37,"")</f>
        <v/>
      </c>
      <c r="S20" s="124" t="s">
        <v>9</v>
      </c>
      <c r="T20" s="125" t="str">
        <f>IF($CI$36+$CI$37&gt;0,$CI$36,"")</f>
        <v/>
      </c>
      <c r="U20" s="133" t="str">
        <f>IF($CI$20+$CI$21&gt;0,$CI$21,"")</f>
        <v/>
      </c>
      <c r="V20" s="124" t="s">
        <v>9</v>
      </c>
      <c r="W20" s="125" t="str">
        <f>IF($CI$20+$CI$21&gt;0,$CI$20,"")</f>
        <v/>
      </c>
      <c r="X20" s="133" t="str">
        <f>IF($CC$30+$CC$31&gt;0,$CC$31,"")</f>
        <v/>
      </c>
      <c r="Y20" s="124" t="s">
        <v>9</v>
      </c>
      <c r="Z20" s="125" t="str">
        <f>IF($CC$30+$CC$31&gt;0,$CC$30,"")</f>
        <v/>
      </c>
      <c r="AA20" s="133" t="str">
        <f>IF($CC$23+$CC$24&gt;0,$CC$24,"")</f>
        <v/>
      </c>
      <c r="AB20" s="124" t="s">
        <v>9</v>
      </c>
      <c r="AC20" s="125" t="str">
        <f>IF($CC$23+$CC$24&gt;0,$CC$23,"")</f>
        <v/>
      </c>
      <c r="AD20" s="133" t="str">
        <f>IF($BW$39+$BW$40&gt;0,$BW$40,"")</f>
        <v/>
      </c>
      <c r="AE20" s="124" t="s">
        <v>9</v>
      </c>
      <c r="AF20" s="125" t="str">
        <f>IF($BW$39+$BW$40&gt;0,$BW$39,"")</f>
        <v/>
      </c>
      <c r="AG20" s="133" t="str">
        <f>IF($BW$17+$BW$18&gt;0,$BW$18,"")</f>
        <v/>
      </c>
      <c r="AH20" s="124" t="s">
        <v>9</v>
      </c>
      <c r="AI20" s="125" t="str">
        <f>IF($BW$17+$BW$18&gt;0,$BW$17,"")</f>
        <v/>
      </c>
      <c r="AJ20" s="133" t="str">
        <f>IF($BQ$33+$BQ$34&gt;0,$BQ$34,"")</f>
        <v/>
      </c>
      <c r="AK20" s="124" t="s">
        <v>9</v>
      </c>
      <c r="AL20" s="125" t="str">
        <f>IF($BQ$33+$BQ$34&gt;0,$BQ$33,"")</f>
        <v/>
      </c>
      <c r="AM20" s="133" t="str">
        <f>IF($BQ$11+$BQ$12&gt;0,$BQ$12,"")</f>
        <v/>
      </c>
      <c r="AN20" s="124" t="s">
        <v>9</v>
      </c>
      <c r="AO20" s="125" t="str">
        <f>IF($BQ$11+$BQ$12&gt;0,$BQ$11,"")</f>
        <v/>
      </c>
      <c r="AP20" s="133" t="str">
        <f>IF($BK$27+$BK$28&gt;0,$BK$28,"")</f>
        <v/>
      </c>
      <c r="AQ20" s="124" t="s">
        <v>9</v>
      </c>
      <c r="AR20" s="125" t="str">
        <f>IF($BK$27+$BK$28&gt;0,$BK$27,"")</f>
        <v/>
      </c>
      <c r="AS20" s="142"/>
      <c r="AT20" s="143"/>
      <c r="AU20" s="144"/>
      <c r="AV20" s="218">
        <f>SUM(BH9:BJ9,BH28:BJ28,BN12:BP12,BN34:BP34,BT18:BV18,BT40:BV40,BZ24:CB24,BZ31:CB31,CF21:CH21,CF37:CH37,CL15:CN15)</f>
        <v>0</v>
      </c>
      <c r="AW20" s="159" t="s">
        <v>9</v>
      </c>
      <c r="AX20" s="219">
        <f>SUM(BH8:BJ8,BH27:BJ27,BN11:BP11,BN33:BP33,BT17:BV17,BT39:BV39,BZ23:CB23,BZ30:CB30,CF20:CH20,CF36:CH36,CL14:CN14)</f>
        <v>0</v>
      </c>
      <c r="AY20" s="189">
        <f t="shared" si="8"/>
        <v>0</v>
      </c>
      <c r="AZ20" s="173" t="s">
        <v>9</v>
      </c>
      <c r="BA20" s="174">
        <f t="shared" si="9"/>
        <v>0</v>
      </c>
      <c r="BB20" s="180">
        <f t="shared" si="10"/>
        <v>0</v>
      </c>
      <c r="BC20" s="229" t="s">
        <v>9</v>
      </c>
      <c r="BD20" s="230">
        <f t="shared" si="11"/>
        <v>0</v>
      </c>
      <c r="BE20" s="208">
        <f t="shared" si="3"/>
        <v>12</v>
      </c>
      <c r="BF20" s="351"/>
      <c r="BG20" s="161" t="str">
        <f>$L$30</f>
        <v>ee</v>
      </c>
      <c r="BH20" s="423"/>
      <c r="BI20" s="423"/>
      <c r="BJ20" s="423"/>
      <c r="BK20" s="5">
        <f>IF(BH20&gt;BH21,1,0)+IF(BI20&gt;BI21,1,0)+IF(BJ20&gt;BJ21,1,0)</f>
        <v>0</v>
      </c>
      <c r="BL20" s="362"/>
      <c r="BM20" s="163" t="str">
        <f>$L$27</f>
        <v>cc</v>
      </c>
      <c r="BN20" s="423"/>
      <c r="BO20" s="423"/>
      <c r="BP20" s="423"/>
      <c r="BQ20" s="5">
        <f>IF(BN20&gt;BN21,1,0)+IF(BO20&gt;BO21,1,0)+IF(BP20&gt;BP21,1,0)</f>
        <v>0</v>
      </c>
      <c r="BR20" s="362"/>
      <c r="BS20" s="161" t="str">
        <f>$L$23</f>
        <v>aa</v>
      </c>
      <c r="BT20" s="423"/>
      <c r="BU20" s="423"/>
      <c r="BV20" s="423"/>
      <c r="BW20" s="5">
        <f>IF(BT20&gt;BT21,1,0)+IF(BU20&gt;BU21,1,0)+IF(BV20&gt;BV21,1,0)</f>
        <v>0</v>
      </c>
      <c r="BX20" s="400"/>
      <c r="BY20" s="161" t="str">
        <f>$L$23</f>
        <v>aa</v>
      </c>
      <c r="BZ20" s="423"/>
      <c r="CA20" s="423"/>
      <c r="CB20" s="423"/>
      <c r="CC20" s="5">
        <f>IF(BZ20&gt;BZ21,1,0)+IF(CA20&gt;CA21,1,0)+IF(CB20&gt;CB21,1,0)</f>
        <v>0</v>
      </c>
      <c r="CD20" s="401"/>
      <c r="CE20" s="224" t="str">
        <f>$L$28</f>
        <v>dd</v>
      </c>
      <c r="CF20" s="449"/>
      <c r="CG20" s="449"/>
      <c r="CH20" s="449"/>
      <c r="CI20" s="5">
        <f>IF(CF20&gt;CF21,1,0)+IF(CG20&gt;CG21,1,0)+IF(CH20&gt;CH21,1,0)</f>
        <v>0</v>
      </c>
      <c r="CJ20" s="346"/>
      <c r="CK20" s="224" t="str">
        <f>$L$31</f>
        <v>ff</v>
      </c>
      <c r="CL20" s="449"/>
      <c r="CM20" s="449"/>
      <c r="CN20" s="449"/>
      <c r="CO20" s="5">
        <f>IF(CL20&gt;CL21,1,0)+IF(CM20&gt;CM21,1,0)+IF(CN20&gt;CN21,1,0)</f>
        <v>0</v>
      </c>
      <c r="CP20" s="356"/>
    </row>
    <row r="21" spans="1:94" s="111" customFormat="1" ht="34.9" customHeight="1" thickBot="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4"/>
      <c r="L21" s="383"/>
      <c r="M21" s="383"/>
      <c r="N21" s="353"/>
      <c r="O21" s="353"/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68"/>
      <c r="AH21" s="368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68"/>
      <c r="BC21" s="368"/>
      <c r="BD21" s="368"/>
      <c r="BE21" s="368"/>
      <c r="BF21" s="366"/>
      <c r="BG21" s="162" t="str">
        <f>$L$34</f>
        <v>hh</v>
      </c>
      <c r="BH21" s="424"/>
      <c r="BI21" s="424"/>
      <c r="BJ21" s="424"/>
      <c r="BK21" s="164">
        <f>IF(BH21&gt;BH20,1,0)+IF(BI21&gt;BI20,1,0)+IF(BJ21&gt;BJ20,1,0)</f>
        <v>0</v>
      </c>
      <c r="BL21" s="362"/>
      <c r="BM21" s="223" t="str">
        <f>$L$31</f>
        <v>ff</v>
      </c>
      <c r="BN21" s="453"/>
      <c r="BO21" s="453"/>
      <c r="BP21" s="453"/>
      <c r="BQ21" s="164">
        <f>IF(BN21&gt;BN20,1,0)+IF(BO21&gt;BO20,1,0)+IF(BP21&gt;BP20,1,0)</f>
        <v>0</v>
      </c>
      <c r="BR21" s="359"/>
      <c r="BS21" s="162" t="str">
        <f>$L$28</f>
        <v>dd</v>
      </c>
      <c r="BT21" s="424"/>
      <c r="BU21" s="424"/>
      <c r="BV21" s="424"/>
      <c r="BW21" s="164">
        <f>IF(BT21&gt;BT20,1,0)+IF(BU21&gt;BU20,1,0)+IF(BV21&gt;BV20,1,0)</f>
        <v>0</v>
      </c>
      <c r="BX21" s="400"/>
      <c r="BY21" s="162" t="str">
        <f>$L$39</f>
        <v>kk</v>
      </c>
      <c r="BZ21" s="429"/>
      <c r="CA21" s="429"/>
      <c r="CB21" s="429"/>
      <c r="CC21" s="164">
        <f>IF(BZ21&gt;BZ20,1,0)+IF(CA21&gt;CA20,1,0)+IF(CB21&gt;CB20,1,0)</f>
        <v>0</v>
      </c>
      <c r="CD21" s="401"/>
      <c r="CE21" s="225" t="str">
        <f>$L$40</f>
        <v>ll</v>
      </c>
      <c r="CF21" s="450"/>
      <c r="CG21" s="450"/>
      <c r="CH21" s="450"/>
      <c r="CI21" s="164">
        <f>IF(CF21&gt;CF20,1,0)+IF(CG21&gt;CG20,1,0)+IF(CH21&gt;CH20,1,0)</f>
        <v>0</v>
      </c>
      <c r="CJ21" s="346"/>
      <c r="CK21" s="225" t="str">
        <f>$L$36</f>
        <v>ii</v>
      </c>
      <c r="CL21" s="450"/>
      <c r="CM21" s="450"/>
      <c r="CN21" s="450"/>
      <c r="CO21" s="164">
        <f>IF(CL21&gt;CL20,1,0)+IF(CM21&gt;CM20,1,0)+IF(CN21&gt;CN20,1,0)</f>
        <v>0</v>
      </c>
      <c r="CP21" s="356"/>
    </row>
    <row r="22" spans="1:94" s="111" customFormat="1" ht="34.9" customHeight="1" thickBot="1" x14ac:dyDescent="0.3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3"/>
      <c r="L22" s="520" t="s">
        <v>77</v>
      </c>
      <c r="M22" s="611"/>
      <c r="N22" s="611"/>
      <c r="O22" s="611"/>
      <c r="P22" s="611"/>
      <c r="Q22" s="611"/>
      <c r="R22" s="611"/>
      <c r="S22" s="611"/>
      <c r="T22" s="611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71"/>
      <c r="AH22" s="371"/>
      <c r="AI22" s="371"/>
      <c r="AJ22" s="612" t="s">
        <v>10</v>
      </c>
      <c r="AK22" s="612"/>
      <c r="AL22" s="612"/>
      <c r="AM22" s="612"/>
      <c r="AN22" s="612"/>
      <c r="AO22" s="612"/>
      <c r="AP22" s="612"/>
      <c r="AQ22" s="612"/>
      <c r="AR22" s="612"/>
      <c r="AS22" s="612"/>
      <c r="AT22" s="612"/>
      <c r="AU22" s="612"/>
      <c r="AV22" s="371"/>
      <c r="AW22" s="371"/>
      <c r="AX22" s="371"/>
      <c r="AY22" s="371"/>
      <c r="AZ22" s="371"/>
      <c r="BA22" s="371"/>
      <c r="BB22" s="372"/>
      <c r="BC22" s="372"/>
      <c r="BD22" s="372"/>
      <c r="BE22" s="373"/>
      <c r="BF22" s="368"/>
      <c r="BG22" s="362"/>
      <c r="BH22" s="428"/>
      <c r="BI22" s="428"/>
      <c r="BJ22" s="428"/>
      <c r="BK22" s="362"/>
      <c r="BL22" s="362"/>
      <c r="BM22" s="361"/>
      <c r="BN22" s="361"/>
      <c r="BO22" s="361"/>
      <c r="BP22" s="361"/>
      <c r="BQ22" s="361"/>
      <c r="BR22" s="362"/>
      <c r="BS22" s="361"/>
      <c r="BT22" s="361"/>
      <c r="BU22" s="361"/>
      <c r="BV22" s="361"/>
      <c r="BW22" s="361"/>
      <c r="BX22" s="361"/>
      <c r="BY22" s="361"/>
      <c r="BZ22" s="361"/>
      <c r="CA22" s="361"/>
      <c r="CB22" s="361"/>
      <c r="CC22" s="361"/>
      <c r="CD22" s="361"/>
      <c r="CE22" s="361"/>
      <c r="CF22" s="361"/>
      <c r="CG22" s="361"/>
      <c r="CH22" s="361"/>
      <c r="CI22" s="362"/>
      <c r="CJ22" s="346"/>
      <c r="CK22" s="346"/>
      <c r="CL22" s="421"/>
      <c r="CM22" s="421"/>
      <c r="CN22" s="421"/>
      <c r="CO22" s="362"/>
      <c r="CP22" s="356"/>
    </row>
    <row r="23" spans="1:94" s="111" customFormat="1" ht="34.9" customHeight="1" thickTop="1" thickBot="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82" t="s">
        <v>11</v>
      </c>
      <c r="L23" s="599" t="s">
        <v>19</v>
      </c>
      <c r="M23" s="605"/>
      <c r="N23" s="605"/>
      <c r="O23" s="605"/>
      <c r="P23" s="605"/>
      <c r="Q23" s="605"/>
      <c r="R23" s="605"/>
      <c r="S23" s="600"/>
      <c r="T23" s="601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584" t="s">
        <v>97</v>
      </c>
      <c r="AH23" s="598"/>
      <c r="AI23" s="598"/>
      <c r="AJ23" s="602" t="str">
        <f>$J$9</f>
        <v>aa</v>
      </c>
      <c r="AK23" s="603"/>
      <c r="AL23" s="603"/>
      <c r="AM23" s="603"/>
      <c r="AN23" s="603"/>
      <c r="AO23" s="603"/>
      <c r="AP23" s="603"/>
      <c r="AQ23" s="603"/>
      <c r="AR23" s="603"/>
      <c r="AS23" s="603"/>
      <c r="AT23" s="603"/>
      <c r="AU23" s="604"/>
      <c r="AV23" s="396"/>
      <c r="AW23" s="396"/>
      <c r="AX23" s="396"/>
      <c r="AY23" s="396"/>
      <c r="AZ23" s="396"/>
      <c r="BA23" s="396"/>
      <c r="BB23" s="375"/>
      <c r="BC23" s="375"/>
      <c r="BD23" s="375"/>
      <c r="BE23" s="375"/>
      <c r="BF23" s="366"/>
      <c r="BG23" s="163" t="str">
        <f>$L$24</f>
        <v>bb</v>
      </c>
      <c r="BH23" s="423"/>
      <c r="BI23" s="423"/>
      <c r="BJ23" s="423"/>
      <c r="BK23" s="5">
        <f>IF(BH23&gt;BH24,1,0)+IF(BI23&gt;BI24,1,0)+IF(BJ23&gt;BJ24,1,0)</f>
        <v>0</v>
      </c>
      <c r="BL23" s="361"/>
      <c r="BM23" s="161" t="str">
        <f>$L$28</f>
        <v>dd</v>
      </c>
      <c r="BN23" s="423"/>
      <c r="BO23" s="423"/>
      <c r="BP23" s="423"/>
      <c r="BQ23" s="5">
        <f>IF(BN23&gt;BN24,1,0)+IF(BO23&gt;BO24,1,0)+IF(BP23&gt;BP24,1,0)</f>
        <v>0</v>
      </c>
      <c r="BR23" s="361"/>
      <c r="BS23" s="161" t="str">
        <f>$L$31</f>
        <v>ff</v>
      </c>
      <c r="BT23" s="423"/>
      <c r="BU23" s="423"/>
      <c r="BV23" s="423"/>
      <c r="BW23" s="5">
        <f>IF(BT23&gt;BT24,1,0)+IF(BU23&gt;BU24,1,0)+IF(BV23&gt;BV24,1,0)</f>
        <v>0</v>
      </c>
      <c r="BX23" s="400"/>
      <c r="BY23" s="161" t="str">
        <f>$L$31</f>
        <v>ff</v>
      </c>
      <c r="BZ23" s="423"/>
      <c r="CA23" s="423"/>
      <c r="CB23" s="423"/>
      <c r="CC23" s="5">
        <f>IF(BZ23&gt;BZ24,1,0)+IF(CA23&gt;CA24,1,0)+IF(CB23&gt;CB24,1,0)</f>
        <v>0</v>
      </c>
      <c r="CD23" s="401"/>
      <c r="CE23" s="224" t="str">
        <f>$L$36</f>
        <v>ii</v>
      </c>
      <c r="CF23" s="449"/>
      <c r="CG23" s="449"/>
      <c r="CH23" s="449"/>
      <c r="CI23" s="5">
        <f>IF(CF23&gt;CF24,1,0)+IF(CG23&gt;CG24,1,0)+IF(CH23&gt;CH24,1,0)</f>
        <v>0</v>
      </c>
      <c r="CJ23" s="346"/>
      <c r="CK23" s="224" t="str">
        <f>$L$33</f>
        <v>gg</v>
      </c>
      <c r="CL23" s="449"/>
      <c r="CM23" s="449"/>
      <c r="CN23" s="449"/>
      <c r="CO23" s="5">
        <f>IF(CL23&gt;CL24,1,0)+IF(CM23&gt;CM24,1,0)+IF(CN23&gt;CN24,1,0)</f>
        <v>0</v>
      </c>
      <c r="CP23" s="356"/>
    </row>
    <row r="24" spans="1:94" s="111" customFormat="1" ht="34.9" customHeight="1" thickTop="1" thickBot="1" x14ac:dyDescent="0.35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82" t="s">
        <v>13</v>
      </c>
      <c r="L24" s="599" t="s">
        <v>20</v>
      </c>
      <c r="M24" s="605"/>
      <c r="N24" s="605"/>
      <c r="O24" s="605"/>
      <c r="P24" s="605"/>
      <c r="Q24" s="605"/>
      <c r="R24" s="605"/>
      <c r="S24" s="600"/>
      <c r="T24" s="601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584" t="s">
        <v>49</v>
      </c>
      <c r="AH24" s="598"/>
      <c r="AI24" s="598"/>
      <c r="AJ24" s="602" t="str">
        <f>$J$10</f>
        <v>bb</v>
      </c>
      <c r="AK24" s="603"/>
      <c r="AL24" s="603"/>
      <c r="AM24" s="603"/>
      <c r="AN24" s="603"/>
      <c r="AO24" s="603"/>
      <c r="AP24" s="603"/>
      <c r="AQ24" s="603"/>
      <c r="AR24" s="603"/>
      <c r="AS24" s="603"/>
      <c r="AT24" s="603"/>
      <c r="AU24" s="604"/>
      <c r="AV24" s="371"/>
      <c r="AW24" s="371"/>
      <c r="AX24" s="371"/>
      <c r="AY24" s="371"/>
      <c r="AZ24" s="371"/>
      <c r="BA24" s="371"/>
      <c r="BB24" s="372"/>
      <c r="BC24" s="372"/>
      <c r="BD24" s="372"/>
      <c r="BE24" s="373"/>
      <c r="BF24" s="368"/>
      <c r="BG24" s="162" t="str">
        <f>$L$39</f>
        <v>kk</v>
      </c>
      <c r="BH24" s="429"/>
      <c r="BI24" s="429"/>
      <c r="BJ24" s="429"/>
      <c r="BK24" s="164">
        <f>IF(BH24&gt;BH23,1,0)+IF(BI24&gt;BI23,1,0)+IF(BJ24&gt;BJ23,1,0)</f>
        <v>0</v>
      </c>
      <c r="BL24" s="362"/>
      <c r="BM24" s="162" t="str">
        <f>$L$30</f>
        <v>ee</v>
      </c>
      <c r="BN24" s="424"/>
      <c r="BO24" s="424"/>
      <c r="BP24" s="424"/>
      <c r="BQ24" s="164">
        <f>IF(BN24&gt;BN23,1,0)+IF(BO24&gt;BO23,1,0)+IF(BP24&gt;BP23,1,0)</f>
        <v>0</v>
      </c>
      <c r="BR24" s="359"/>
      <c r="BS24" s="162" t="str">
        <f>$L$37</f>
        <v>jj</v>
      </c>
      <c r="BT24" s="424"/>
      <c r="BU24" s="424"/>
      <c r="BV24" s="424"/>
      <c r="BW24" s="164">
        <f>IF(BT24&gt;BT23,1,0)+IF(BU24&gt;BU23,1,0)+IF(BV24&gt;BV23,1,0)</f>
        <v>0</v>
      </c>
      <c r="BX24" s="400"/>
      <c r="BY24" s="162" t="str">
        <f>$L$40</f>
        <v>ll</v>
      </c>
      <c r="BZ24" s="424"/>
      <c r="CA24" s="424"/>
      <c r="CB24" s="424"/>
      <c r="CC24" s="164">
        <f>IF(BZ24&gt;BZ23,1,0)+IF(CA24&gt;CA23,1,0)+IF(CB24&gt;CB23,1,0)</f>
        <v>0</v>
      </c>
      <c r="CD24" s="401"/>
      <c r="CE24" s="225" t="str">
        <f>$L$37</f>
        <v>jj</v>
      </c>
      <c r="CF24" s="450"/>
      <c r="CG24" s="450"/>
      <c r="CH24" s="450"/>
      <c r="CI24" s="164">
        <f>IF(CF24&gt;CF23,1,0)+IF(CG24&gt;CG23,1,0)+IF(CH24&gt;CH23,1,0)</f>
        <v>0</v>
      </c>
      <c r="CJ24" s="346"/>
      <c r="CK24" s="225" t="str">
        <f>$L$34</f>
        <v>hh</v>
      </c>
      <c r="CL24" s="450"/>
      <c r="CM24" s="450"/>
      <c r="CN24" s="450"/>
      <c r="CO24" s="164">
        <f>IF(CL24&gt;CL23,1,0)+IF(CM24&gt;CM23,1,0)+IF(CN24&gt;CN23,1,0)</f>
        <v>0</v>
      </c>
      <c r="CP24" s="356"/>
    </row>
    <row r="25" spans="1:94" s="111" customFormat="1" ht="10.15" customHeight="1" thickTop="1" x14ac:dyDescent="0.3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2"/>
      <c r="L25" s="431"/>
      <c r="M25" s="431"/>
      <c r="N25" s="431"/>
      <c r="O25" s="431"/>
      <c r="P25" s="431"/>
      <c r="Q25" s="431"/>
      <c r="R25" s="431"/>
      <c r="S25" s="415"/>
      <c r="T25" s="415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98"/>
      <c r="AH25" s="309"/>
      <c r="AI25" s="309"/>
      <c r="AJ25" s="441"/>
      <c r="AK25" s="442"/>
      <c r="AL25" s="442"/>
      <c r="AM25" s="442"/>
      <c r="AN25" s="442"/>
      <c r="AO25" s="442"/>
      <c r="AP25" s="442"/>
      <c r="AQ25" s="442"/>
      <c r="AR25" s="442"/>
      <c r="AS25" s="442"/>
      <c r="AT25" s="442"/>
      <c r="AU25" s="442"/>
      <c r="AV25" s="371"/>
      <c r="AW25" s="371"/>
      <c r="AX25" s="371"/>
      <c r="AY25" s="371"/>
      <c r="AZ25" s="371"/>
      <c r="BA25" s="371"/>
      <c r="BB25" s="372"/>
      <c r="BC25" s="372"/>
      <c r="BD25" s="372"/>
      <c r="BE25" s="373"/>
      <c r="BF25" s="368"/>
      <c r="BG25" s="444"/>
      <c r="BH25" s="582" t="s">
        <v>1</v>
      </c>
      <c r="BI25" s="582" t="s">
        <v>2</v>
      </c>
      <c r="BJ25" s="582" t="s">
        <v>3</v>
      </c>
      <c r="BK25" s="579"/>
      <c r="BL25" s="433"/>
      <c r="BM25" s="445"/>
      <c r="BN25" s="582" t="s">
        <v>1</v>
      </c>
      <c r="BO25" s="582" t="s">
        <v>2</v>
      </c>
      <c r="BP25" s="582" t="s">
        <v>3</v>
      </c>
      <c r="BQ25" s="579" t="s">
        <v>4</v>
      </c>
      <c r="BR25" s="433"/>
      <c r="BS25" s="445"/>
      <c r="BT25" s="582" t="s">
        <v>1</v>
      </c>
      <c r="BU25" s="582" t="s">
        <v>2</v>
      </c>
      <c r="BV25" s="582" t="s">
        <v>3</v>
      </c>
      <c r="BW25" s="579" t="s">
        <v>4</v>
      </c>
      <c r="BX25" s="446"/>
      <c r="BY25" s="445"/>
      <c r="BZ25" s="582" t="s">
        <v>1</v>
      </c>
      <c r="CA25" s="582" t="s">
        <v>2</v>
      </c>
      <c r="CB25" s="582" t="s">
        <v>3</v>
      </c>
      <c r="CC25" s="579" t="s">
        <v>4</v>
      </c>
      <c r="CD25" s="446"/>
      <c r="CE25" s="447"/>
      <c r="CF25" s="582" t="s">
        <v>1</v>
      </c>
      <c r="CG25" s="582" t="s">
        <v>2</v>
      </c>
      <c r="CH25" s="610" t="s">
        <v>3</v>
      </c>
      <c r="CI25" s="485" t="s">
        <v>4</v>
      </c>
      <c r="CJ25" s="346"/>
      <c r="CK25" s="346"/>
      <c r="CL25" s="421"/>
      <c r="CM25" s="421"/>
      <c r="CN25" s="421"/>
      <c r="CO25" s="346"/>
      <c r="CP25" s="356"/>
    </row>
    <row r="26" spans="1:94" s="111" customFormat="1" ht="60" customHeight="1" thickBot="1" x14ac:dyDescent="0.25">
      <c r="A26" s="345"/>
      <c r="B26" s="346"/>
      <c r="C26" s="346"/>
      <c r="D26" s="346"/>
      <c r="E26" s="346"/>
      <c r="F26" s="346"/>
      <c r="G26" s="346"/>
      <c r="H26" s="346"/>
      <c r="I26" s="346"/>
      <c r="J26" s="346"/>
      <c r="K26" s="382"/>
      <c r="L26" s="606"/>
      <c r="M26" s="606"/>
      <c r="N26" s="606"/>
      <c r="O26" s="606"/>
      <c r="P26" s="606"/>
      <c r="Q26" s="606"/>
      <c r="R26" s="606"/>
      <c r="S26" s="607"/>
      <c r="T26" s="607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96"/>
      <c r="AH26" s="396"/>
      <c r="AI26" s="396"/>
      <c r="AJ26" s="608"/>
      <c r="AK26" s="609"/>
      <c r="AL26" s="609"/>
      <c r="AM26" s="609"/>
      <c r="AN26" s="609"/>
      <c r="AO26" s="609"/>
      <c r="AP26" s="609"/>
      <c r="AQ26" s="609"/>
      <c r="AR26" s="609"/>
      <c r="AS26" s="609"/>
      <c r="AT26" s="609"/>
      <c r="AU26" s="609"/>
      <c r="AV26" s="396"/>
      <c r="AW26" s="396"/>
      <c r="AX26" s="396"/>
      <c r="AY26" s="396"/>
      <c r="AZ26" s="396"/>
      <c r="BA26" s="396"/>
      <c r="BB26" s="375"/>
      <c r="BC26" s="375"/>
      <c r="BD26" s="375"/>
      <c r="BE26" s="375"/>
      <c r="BF26" s="366"/>
      <c r="BG26" s="407" t="s">
        <v>50</v>
      </c>
      <c r="BH26" s="583"/>
      <c r="BI26" s="583"/>
      <c r="BJ26" s="583"/>
      <c r="BK26" s="486"/>
      <c r="BL26" s="433"/>
      <c r="BM26" s="407" t="s">
        <v>51</v>
      </c>
      <c r="BN26" s="583"/>
      <c r="BO26" s="583"/>
      <c r="BP26" s="583"/>
      <c r="BQ26" s="486"/>
      <c r="BR26" s="433"/>
      <c r="BS26" s="407" t="s">
        <v>52</v>
      </c>
      <c r="BT26" s="583"/>
      <c r="BU26" s="583"/>
      <c r="BV26" s="583"/>
      <c r="BW26" s="486"/>
      <c r="BX26" s="448"/>
      <c r="BY26" s="407" t="s">
        <v>53</v>
      </c>
      <c r="BZ26" s="583"/>
      <c r="CA26" s="583"/>
      <c r="CB26" s="583"/>
      <c r="CC26" s="486"/>
      <c r="CD26" s="448"/>
      <c r="CE26" s="407" t="s">
        <v>54</v>
      </c>
      <c r="CF26" s="583"/>
      <c r="CG26" s="583"/>
      <c r="CH26" s="583"/>
      <c r="CI26" s="486"/>
      <c r="CJ26" s="346"/>
      <c r="CK26" s="346"/>
      <c r="CL26" s="346"/>
      <c r="CM26" s="346"/>
      <c r="CN26" s="346"/>
      <c r="CO26" s="346"/>
      <c r="CP26" s="356"/>
    </row>
    <row r="27" spans="1:94" s="111" customFormat="1" ht="34.9" customHeight="1" thickTop="1" thickBot="1" x14ac:dyDescent="0.35">
      <c r="A27" s="345"/>
      <c r="B27" s="346"/>
      <c r="C27" s="346"/>
      <c r="D27" s="346"/>
      <c r="E27" s="346"/>
      <c r="F27" s="346"/>
      <c r="G27" s="346"/>
      <c r="H27" s="346"/>
      <c r="I27" s="346"/>
      <c r="J27" s="346"/>
      <c r="K27" s="382" t="s">
        <v>15</v>
      </c>
      <c r="L27" s="599" t="s">
        <v>21</v>
      </c>
      <c r="M27" s="605"/>
      <c r="N27" s="605"/>
      <c r="O27" s="605"/>
      <c r="P27" s="605"/>
      <c r="Q27" s="605"/>
      <c r="R27" s="605"/>
      <c r="S27" s="600"/>
      <c r="T27" s="601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584" t="s">
        <v>55</v>
      </c>
      <c r="AH27" s="598"/>
      <c r="AI27" s="598"/>
      <c r="AJ27" s="602" t="str">
        <f>$J$11</f>
        <v>cc</v>
      </c>
      <c r="AK27" s="603"/>
      <c r="AL27" s="603"/>
      <c r="AM27" s="603"/>
      <c r="AN27" s="603"/>
      <c r="AO27" s="603"/>
      <c r="AP27" s="603"/>
      <c r="AQ27" s="603"/>
      <c r="AR27" s="603"/>
      <c r="AS27" s="603"/>
      <c r="AT27" s="603"/>
      <c r="AU27" s="604"/>
      <c r="AV27" s="371"/>
      <c r="AW27" s="371"/>
      <c r="AX27" s="371"/>
      <c r="AY27" s="371"/>
      <c r="AZ27" s="371"/>
      <c r="BA27" s="371"/>
      <c r="BB27" s="372"/>
      <c r="BC27" s="372"/>
      <c r="BD27" s="372"/>
      <c r="BE27" s="373"/>
      <c r="BF27" s="368"/>
      <c r="BG27" s="161" t="str">
        <f>$L$39</f>
        <v>kk</v>
      </c>
      <c r="BH27" s="423"/>
      <c r="BI27" s="423"/>
      <c r="BJ27" s="423"/>
      <c r="BK27" s="5">
        <f>IF(BH27&gt;BH28,1,0)+IF(BI27&gt;BI28,1,0)+IF(BJ27&gt;BJ28,1,0)</f>
        <v>0</v>
      </c>
      <c r="BL27" s="363"/>
      <c r="BM27" s="161" t="str">
        <f>$L$34</f>
        <v>hh</v>
      </c>
      <c r="BN27" s="423"/>
      <c r="BO27" s="423"/>
      <c r="BP27" s="423"/>
      <c r="BQ27" s="5">
        <f>IF(BN27&gt;BN28,1,0)+IF(BO27&gt;BO28,1,0)+IF(BP27&gt;BP28,1,0)</f>
        <v>0</v>
      </c>
      <c r="BR27" s="363"/>
      <c r="BS27" s="161" t="str">
        <f>$L$31</f>
        <v>ff</v>
      </c>
      <c r="BT27" s="423"/>
      <c r="BU27" s="423"/>
      <c r="BV27" s="423"/>
      <c r="BW27" s="5">
        <f>IF(BT27&gt;BT28,1,0)+IF(BU27&gt;BU28,1,0)+IF(BV27&gt;BV28,1,0)</f>
        <v>0</v>
      </c>
      <c r="BX27" s="400"/>
      <c r="BY27" s="161" t="str">
        <f>$L$28</f>
        <v>dd</v>
      </c>
      <c r="BZ27" s="423"/>
      <c r="CA27" s="423"/>
      <c r="CB27" s="423"/>
      <c r="CC27" s="5">
        <f>IF(BZ27&gt;BZ28,1,0)+IF(CA27&gt;CA28,1,0)+IF(CB27&gt;CB28,1,0)</f>
        <v>0</v>
      </c>
      <c r="CD27" s="401"/>
      <c r="CE27" s="224" t="str">
        <f>$L$24</f>
        <v>bb</v>
      </c>
      <c r="CF27" s="449"/>
      <c r="CG27" s="449"/>
      <c r="CH27" s="449"/>
      <c r="CI27" s="5">
        <f>IF(CF27&gt;CF28,1,0)+IF(CG27&gt;CG28,1,0)+IF(CH27&gt;CH28,1,0)</f>
        <v>0</v>
      </c>
      <c r="CJ27" s="346"/>
      <c r="CK27" s="399"/>
      <c r="CL27" s="399"/>
      <c r="CM27" s="399"/>
      <c r="CN27" s="399"/>
      <c r="CO27" s="346"/>
      <c r="CP27" s="356"/>
    </row>
    <row r="28" spans="1:94" s="111" customFormat="1" ht="34.9" customHeight="1" thickTop="1" thickBot="1" x14ac:dyDescent="0.25">
      <c r="A28" s="345"/>
      <c r="B28" s="346"/>
      <c r="C28" s="346"/>
      <c r="D28" s="346"/>
      <c r="E28" s="346"/>
      <c r="F28" s="346"/>
      <c r="G28" s="346"/>
      <c r="H28" s="346"/>
      <c r="I28" s="346"/>
      <c r="J28" s="346"/>
      <c r="K28" s="382" t="s">
        <v>17</v>
      </c>
      <c r="L28" s="599" t="s">
        <v>23</v>
      </c>
      <c r="M28" s="605"/>
      <c r="N28" s="605"/>
      <c r="O28" s="605"/>
      <c r="P28" s="605"/>
      <c r="Q28" s="605"/>
      <c r="R28" s="605"/>
      <c r="S28" s="600"/>
      <c r="T28" s="601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584" t="s">
        <v>56</v>
      </c>
      <c r="AH28" s="598"/>
      <c r="AI28" s="598"/>
      <c r="AJ28" s="602" t="str">
        <f>$J$12</f>
        <v>dd</v>
      </c>
      <c r="AK28" s="603"/>
      <c r="AL28" s="603"/>
      <c r="AM28" s="603"/>
      <c r="AN28" s="603"/>
      <c r="AO28" s="603"/>
      <c r="AP28" s="603"/>
      <c r="AQ28" s="603"/>
      <c r="AR28" s="603"/>
      <c r="AS28" s="603"/>
      <c r="AT28" s="603"/>
      <c r="AU28" s="604"/>
      <c r="AV28" s="396"/>
      <c r="AW28" s="396"/>
      <c r="AX28" s="396"/>
      <c r="AY28" s="396"/>
      <c r="AZ28" s="396"/>
      <c r="BA28" s="396"/>
      <c r="BB28" s="375"/>
      <c r="BC28" s="375"/>
      <c r="BD28" s="375"/>
      <c r="BE28" s="375"/>
      <c r="BF28" s="366"/>
      <c r="BG28" s="162" t="str">
        <f>$L$40</f>
        <v>ll</v>
      </c>
      <c r="BH28" s="424"/>
      <c r="BI28" s="424"/>
      <c r="BJ28" s="424"/>
      <c r="BK28" s="164">
        <f>IF(BH28&gt;BH27,1,0)+IF(BI28&gt;BI27,1,0)+IF(BJ28&gt;BJ27,1,0)</f>
        <v>0</v>
      </c>
      <c r="BL28" s="362"/>
      <c r="BM28" s="162" t="str">
        <f>$L$37</f>
        <v>jj</v>
      </c>
      <c r="BN28" s="424"/>
      <c r="BO28" s="424"/>
      <c r="BP28" s="424"/>
      <c r="BQ28" s="164">
        <f>IF(BN28&gt;BN27,1,0)+IF(BO28&gt;BO27,1,0)+IF(BP28&gt;BP27,1,0)</f>
        <v>0</v>
      </c>
      <c r="BR28" s="359"/>
      <c r="BS28" s="162" t="str">
        <f>$L$34</f>
        <v>hh</v>
      </c>
      <c r="BT28" s="424"/>
      <c r="BU28" s="424"/>
      <c r="BV28" s="424"/>
      <c r="BW28" s="164">
        <f>IF(BT28&gt;BT27,1,0)+IF(BU28&gt;BU27,1,0)+IF(BV28&gt;BV27,1,0)</f>
        <v>0</v>
      </c>
      <c r="BX28" s="400"/>
      <c r="BY28" s="223" t="str">
        <f>$L$31</f>
        <v>ff</v>
      </c>
      <c r="BZ28" s="453"/>
      <c r="CA28" s="453"/>
      <c r="CB28" s="453"/>
      <c r="CC28" s="164">
        <f>IF(BZ28&gt;BZ27,1,0)+IF(CA28&gt;CA27,1,0)+IF(CB28&gt;CB27,1,0)</f>
        <v>0</v>
      </c>
      <c r="CD28" s="401"/>
      <c r="CE28" s="225" t="str">
        <f>$L$28</f>
        <v>dd</v>
      </c>
      <c r="CF28" s="450"/>
      <c r="CG28" s="450"/>
      <c r="CH28" s="450"/>
      <c r="CI28" s="164">
        <f>IF(CF28&gt;CF27,1,0)+IF(CG28&gt;CG27,1,0)+IF(CH28&gt;CH27,1,0)</f>
        <v>0</v>
      </c>
      <c r="CJ28" s="346"/>
      <c r="CK28" s="399"/>
      <c r="CL28" s="399"/>
      <c r="CM28" s="399"/>
      <c r="CN28" s="399"/>
      <c r="CO28" s="346"/>
      <c r="CP28" s="356"/>
    </row>
    <row r="29" spans="1:94" s="111" customFormat="1" ht="34.9" customHeight="1" thickTop="1" thickBot="1" x14ac:dyDescent="0.35">
      <c r="A29" s="345"/>
      <c r="B29" s="346"/>
      <c r="C29" s="346"/>
      <c r="D29" s="346"/>
      <c r="E29" s="346"/>
      <c r="F29" s="346"/>
      <c r="G29" s="346"/>
      <c r="H29" s="346"/>
      <c r="I29" s="346"/>
      <c r="J29" s="346"/>
      <c r="K29" s="382"/>
      <c r="L29" s="606"/>
      <c r="M29" s="606"/>
      <c r="N29" s="606"/>
      <c r="O29" s="606"/>
      <c r="P29" s="606"/>
      <c r="Q29" s="606"/>
      <c r="R29" s="606"/>
      <c r="S29" s="607"/>
      <c r="T29" s="607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71"/>
      <c r="AH29" s="371"/>
      <c r="AI29" s="371"/>
      <c r="AJ29" s="608"/>
      <c r="AK29" s="609"/>
      <c r="AL29" s="609"/>
      <c r="AM29" s="609"/>
      <c r="AN29" s="609"/>
      <c r="AO29" s="609"/>
      <c r="AP29" s="609"/>
      <c r="AQ29" s="609"/>
      <c r="AR29" s="609"/>
      <c r="AS29" s="609"/>
      <c r="AT29" s="609"/>
      <c r="AU29" s="609"/>
      <c r="AV29" s="371"/>
      <c r="AW29" s="371"/>
      <c r="AX29" s="371"/>
      <c r="AY29" s="371"/>
      <c r="AZ29" s="371"/>
      <c r="BA29" s="371"/>
      <c r="BB29" s="372"/>
      <c r="BC29" s="372"/>
      <c r="BD29" s="372"/>
      <c r="BE29" s="373"/>
      <c r="BF29" s="346"/>
      <c r="BG29" s="362"/>
      <c r="BH29" s="428"/>
      <c r="BI29" s="428"/>
      <c r="BJ29" s="428"/>
      <c r="BK29" s="362"/>
      <c r="BL29" s="362"/>
      <c r="BM29" s="362"/>
      <c r="BN29" s="428"/>
      <c r="BO29" s="428"/>
      <c r="BP29" s="428"/>
      <c r="BQ29" s="362"/>
      <c r="BR29" s="362"/>
      <c r="BS29" s="362"/>
      <c r="BT29" s="428"/>
      <c r="BU29" s="428"/>
      <c r="BV29" s="428"/>
      <c r="BW29" s="362"/>
      <c r="BX29" s="362"/>
      <c r="BY29" s="362"/>
      <c r="BZ29" s="428"/>
      <c r="CA29" s="428"/>
      <c r="CB29" s="428"/>
      <c r="CC29" s="362"/>
      <c r="CD29" s="362"/>
      <c r="CE29" s="362"/>
      <c r="CF29" s="428"/>
      <c r="CG29" s="428"/>
      <c r="CH29" s="428"/>
      <c r="CI29" s="362"/>
      <c r="CJ29" s="346"/>
      <c r="CK29" s="346"/>
      <c r="CL29" s="346"/>
      <c r="CM29" s="346"/>
      <c r="CN29" s="346"/>
      <c r="CO29" s="346"/>
      <c r="CP29" s="356"/>
    </row>
    <row r="30" spans="1:94" s="111" customFormat="1" ht="34.9" customHeight="1" thickTop="1" thickBot="1" x14ac:dyDescent="0.25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82" t="s">
        <v>24</v>
      </c>
      <c r="L30" s="599" t="s">
        <v>27</v>
      </c>
      <c r="M30" s="605"/>
      <c r="N30" s="605"/>
      <c r="O30" s="605"/>
      <c r="P30" s="605"/>
      <c r="Q30" s="605"/>
      <c r="R30" s="605"/>
      <c r="S30" s="600"/>
      <c r="T30" s="601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584" t="s">
        <v>57</v>
      </c>
      <c r="AH30" s="598"/>
      <c r="AI30" s="598"/>
      <c r="AJ30" s="602" t="str">
        <f>$J$13</f>
        <v>ee</v>
      </c>
      <c r="AK30" s="603"/>
      <c r="AL30" s="603"/>
      <c r="AM30" s="603"/>
      <c r="AN30" s="603"/>
      <c r="AO30" s="603"/>
      <c r="AP30" s="603"/>
      <c r="AQ30" s="603"/>
      <c r="AR30" s="603"/>
      <c r="AS30" s="603"/>
      <c r="AT30" s="603"/>
      <c r="AU30" s="604"/>
      <c r="AV30" s="396"/>
      <c r="AW30" s="396"/>
      <c r="AX30" s="396"/>
      <c r="AY30" s="396"/>
      <c r="AZ30" s="396"/>
      <c r="BA30" s="396"/>
      <c r="BB30" s="375"/>
      <c r="BC30" s="375"/>
      <c r="BD30" s="375"/>
      <c r="BE30" s="375"/>
      <c r="BF30" s="366"/>
      <c r="BG30" s="161" t="str">
        <f>$L$23</f>
        <v>aa</v>
      </c>
      <c r="BH30" s="423"/>
      <c r="BI30" s="423"/>
      <c r="BJ30" s="423"/>
      <c r="BK30" s="5">
        <f>IF(BH30&gt;BH31,1,0)+IF(BI30&gt;BI31,1,0)+IF(BJ30&gt;BJ31,1,0)</f>
        <v>0</v>
      </c>
      <c r="BL30" s="362"/>
      <c r="BM30" s="161" t="str">
        <f>$L$33</f>
        <v>gg</v>
      </c>
      <c r="BN30" s="423"/>
      <c r="BO30" s="423"/>
      <c r="BP30" s="423"/>
      <c r="BQ30" s="5">
        <f>IF(BN30&gt;BN31,1,0)+IF(BO30&gt;BO31,1,0)+IF(BP30&gt;BP31,1,0)</f>
        <v>0</v>
      </c>
      <c r="BR30" s="362"/>
      <c r="BS30" s="161" t="str">
        <f>$L$30</f>
        <v>ee</v>
      </c>
      <c r="BT30" s="423"/>
      <c r="BU30" s="423"/>
      <c r="BV30" s="423"/>
      <c r="BW30" s="5">
        <f>IF(BT30&gt;BT31,1,0)+IF(BU30&gt;BU31,1,0)+IF(BV30&gt;BV31,1,0)</f>
        <v>0</v>
      </c>
      <c r="BX30" s="400"/>
      <c r="BY30" s="161" t="str">
        <f>$L$30</f>
        <v>ee</v>
      </c>
      <c r="BZ30" s="423"/>
      <c r="CA30" s="423"/>
      <c r="CB30" s="423"/>
      <c r="CC30" s="5">
        <f>IF(BZ30&gt;BZ31,1,0)+IF(CA30&gt;CA31,1,0)+IF(CB30&gt;CB31,1,0)</f>
        <v>0</v>
      </c>
      <c r="CD30" s="401"/>
      <c r="CE30" s="224" t="str">
        <f>$L$34</f>
        <v>hh</v>
      </c>
      <c r="CF30" s="449"/>
      <c r="CG30" s="449"/>
      <c r="CH30" s="449"/>
      <c r="CI30" s="5">
        <f>IF(CF30&gt;CF31,1,0)+IF(CG30&gt;CG31,1,0)+IF(CH30&gt;CH31,1,0)</f>
        <v>0</v>
      </c>
      <c r="CJ30" s="346"/>
      <c r="CK30" s="399"/>
      <c r="CL30" s="399"/>
      <c r="CM30" s="399"/>
      <c r="CN30" s="399"/>
      <c r="CO30" s="346"/>
      <c r="CP30" s="356"/>
    </row>
    <row r="31" spans="1:94" s="111" customFormat="1" ht="34.9" customHeight="1" thickTop="1" thickBot="1" x14ac:dyDescent="0.35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82" t="s">
        <v>28</v>
      </c>
      <c r="L31" s="599" t="s">
        <v>34</v>
      </c>
      <c r="M31" s="605"/>
      <c r="N31" s="605"/>
      <c r="O31" s="605"/>
      <c r="P31" s="605"/>
      <c r="Q31" s="605"/>
      <c r="R31" s="605"/>
      <c r="S31" s="600"/>
      <c r="T31" s="601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584" t="s">
        <v>58</v>
      </c>
      <c r="AH31" s="598"/>
      <c r="AI31" s="598"/>
      <c r="AJ31" s="602" t="str">
        <f>$J$14</f>
        <v>ff</v>
      </c>
      <c r="AK31" s="603"/>
      <c r="AL31" s="603"/>
      <c r="AM31" s="603"/>
      <c r="AN31" s="603"/>
      <c r="AO31" s="603"/>
      <c r="AP31" s="603"/>
      <c r="AQ31" s="603"/>
      <c r="AR31" s="603"/>
      <c r="AS31" s="603"/>
      <c r="AT31" s="603"/>
      <c r="AU31" s="604"/>
      <c r="AV31" s="371"/>
      <c r="AW31" s="371"/>
      <c r="AX31" s="371"/>
      <c r="AY31" s="371"/>
      <c r="AZ31" s="371"/>
      <c r="BA31" s="371"/>
      <c r="BB31" s="346"/>
      <c r="BC31" s="346"/>
      <c r="BD31" s="346"/>
      <c r="BE31" s="346"/>
      <c r="BF31" s="346"/>
      <c r="BG31" s="162" t="str">
        <f>$L$37</f>
        <v>jj</v>
      </c>
      <c r="BH31" s="424"/>
      <c r="BI31" s="424"/>
      <c r="BJ31" s="424"/>
      <c r="BK31" s="164">
        <f>IF(BH31&gt;BH30,1,0)+IF(BI31&gt;BI30,1,0)+IF(BJ31&gt;BJ30,1,0)</f>
        <v>0</v>
      </c>
      <c r="BL31" s="362"/>
      <c r="BM31" s="223" t="str">
        <f>$L$39</f>
        <v>kk</v>
      </c>
      <c r="BN31" s="453"/>
      <c r="BO31" s="453"/>
      <c r="BP31" s="453"/>
      <c r="BQ31" s="164">
        <f>IF(BN31&gt;BN30,1,0)+IF(BO31&gt;BO30,1,0)+IF(BP31&gt;BP30,1,0)</f>
        <v>0</v>
      </c>
      <c r="BR31" s="359"/>
      <c r="BS31" s="162" t="str">
        <f>$L$36</f>
        <v>ii</v>
      </c>
      <c r="BT31" s="424"/>
      <c r="BU31" s="424"/>
      <c r="BV31" s="424"/>
      <c r="BW31" s="164">
        <f>IF(BT31&gt;BT30,1,0)+IF(BU31&gt;BU30,1,0)+IF(BV31&gt;BV30,1,0)</f>
        <v>0</v>
      </c>
      <c r="BX31" s="400"/>
      <c r="BY31" s="162" t="str">
        <f>$L$40</f>
        <v>ll</v>
      </c>
      <c r="BZ31" s="424"/>
      <c r="CA31" s="424"/>
      <c r="CB31" s="424"/>
      <c r="CC31" s="164">
        <f>IF(BZ31&gt;BZ30,1,0)+IF(CA31&gt;CA30,1,0)+IF(CB31&gt;CB30,1,0)</f>
        <v>0</v>
      </c>
      <c r="CD31" s="401"/>
      <c r="CE31" s="225" t="str">
        <f>$L$36</f>
        <v>ii</v>
      </c>
      <c r="CF31" s="450"/>
      <c r="CG31" s="450"/>
      <c r="CH31" s="450"/>
      <c r="CI31" s="164">
        <f>IF(CF31&gt;CF30,1,0)+IF(CG31&gt;CG30,1,0)+IF(CH31&gt;CH30,1,0)</f>
        <v>0</v>
      </c>
      <c r="CJ31" s="346"/>
      <c r="CK31" s="399"/>
      <c r="CL31" s="399"/>
      <c r="CM31" s="399"/>
      <c r="CN31" s="399"/>
      <c r="CO31" s="346"/>
      <c r="CP31" s="356"/>
    </row>
    <row r="32" spans="1:94" s="111" customFormat="1" ht="34.9" customHeight="1" thickTop="1" thickBot="1" x14ac:dyDescent="0.2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3"/>
      <c r="L32" s="606"/>
      <c r="M32" s="606"/>
      <c r="N32" s="606"/>
      <c r="O32" s="606"/>
      <c r="P32" s="606"/>
      <c r="Q32" s="606"/>
      <c r="R32" s="606"/>
      <c r="S32" s="607"/>
      <c r="T32" s="607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96"/>
      <c r="AH32" s="396"/>
      <c r="AI32" s="396"/>
      <c r="AJ32" s="608"/>
      <c r="AK32" s="609"/>
      <c r="AL32" s="609"/>
      <c r="AM32" s="609"/>
      <c r="AN32" s="609"/>
      <c r="AO32" s="609"/>
      <c r="AP32" s="609"/>
      <c r="AQ32" s="609"/>
      <c r="AR32" s="609"/>
      <c r="AS32" s="609"/>
      <c r="AT32" s="609"/>
      <c r="AU32" s="609"/>
      <c r="AV32" s="396"/>
      <c r="AW32" s="396"/>
      <c r="AX32" s="396"/>
      <c r="AY32" s="396"/>
      <c r="AZ32" s="396"/>
      <c r="BA32" s="396"/>
      <c r="BB32" s="346"/>
      <c r="BC32" s="346"/>
      <c r="BD32" s="346"/>
      <c r="BE32" s="346"/>
      <c r="BF32" s="346"/>
      <c r="BG32" s="362"/>
      <c r="BH32" s="428"/>
      <c r="BI32" s="428"/>
      <c r="BJ32" s="428"/>
      <c r="BK32" s="362"/>
      <c r="BL32" s="362"/>
      <c r="BM32" s="362"/>
      <c r="BN32" s="428"/>
      <c r="BO32" s="428"/>
      <c r="BP32" s="428"/>
      <c r="BQ32" s="362"/>
      <c r="BR32" s="362"/>
      <c r="BS32" s="362"/>
      <c r="BT32" s="428"/>
      <c r="BU32" s="428"/>
      <c r="BV32" s="428"/>
      <c r="BW32" s="362"/>
      <c r="BX32" s="362"/>
      <c r="BY32" s="362"/>
      <c r="BZ32" s="428"/>
      <c r="CA32" s="428"/>
      <c r="CB32" s="428"/>
      <c r="CC32" s="362"/>
      <c r="CD32" s="362"/>
      <c r="CE32" s="362"/>
      <c r="CF32" s="428"/>
      <c r="CG32" s="428"/>
      <c r="CH32" s="428"/>
      <c r="CI32" s="362"/>
      <c r="CJ32" s="346"/>
      <c r="CK32" s="346"/>
      <c r="CL32" s="346"/>
      <c r="CM32" s="346"/>
      <c r="CN32" s="346"/>
      <c r="CO32" s="346"/>
      <c r="CP32" s="356"/>
    </row>
    <row r="33" spans="1:94" s="111" customFormat="1" ht="34.9" customHeight="1" thickTop="1" thickBot="1" x14ac:dyDescent="0.3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82" t="s">
        <v>36</v>
      </c>
      <c r="L33" s="599" t="s">
        <v>41</v>
      </c>
      <c r="M33" s="605"/>
      <c r="N33" s="605"/>
      <c r="O33" s="605"/>
      <c r="P33" s="605"/>
      <c r="Q33" s="605"/>
      <c r="R33" s="605"/>
      <c r="S33" s="600"/>
      <c r="T33" s="601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584" t="s">
        <v>59</v>
      </c>
      <c r="AH33" s="598"/>
      <c r="AI33" s="598"/>
      <c r="AJ33" s="602" t="str">
        <f>$J$15</f>
        <v>gg</v>
      </c>
      <c r="AK33" s="603"/>
      <c r="AL33" s="603"/>
      <c r="AM33" s="603"/>
      <c r="AN33" s="603"/>
      <c r="AO33" s="603"/>
      <c r="AP33" s="603"/>
      <c r="AQ33" s="603"/>
      <c r="AR33" s="603"/>
      <c r="AS33" s="603"/>
      <c r="AT33" s="603"/>
      <c r="AU33" s="604"/>
      <c r="AV33" s="371"/>
      <c r="AW33" s="371"/>
      <c r="AX33" s="371"/>
      <c r="AY33" s="371"/>
      <c r="AZ33" s="371"/>
      <c r="BA33" s="371"/>
      <c r="BB33" s="346"/>
      <c r="BC33" s="346"/>
      <c r="BD33" s="346"/>
      <c r="BE33" s="346"/>
      <c r="BF33" s="346"/>
      <c r="BG33" s="161" t="str">
        <f>$L$28</f>
        <v>dd</v>
      </c>
      <c r="BH33" s="423"/>
      <c r="BI33" s="423"/>
      <c r="BJ33" s="423"/>
      <c r="BK33" s="5">
        <f>IF(BH33&gt;BH34,1,0)+IF(BI33&gt;BI34,1,0)+IF(BJ33&gt;BJ34,1,0)</f>
        <v>0</v>
      </c>
      <c r="BL33" s="363"/>
      <c r="BM33" s="161" t="str">
        <f>$L$36</f>
        <v>ii</v>
      </c>
      <c r="BN33" s="423"/>
      <c r="BO33" s="423"/>
      <c r="BP33" s="423"/>
      <c r="BQ33" s="5">
        <f>IF(BN33&gt;BN34,1,0)+IF(BO33&gt;BO34,1,0)+IF(BP33&gt;BP34,1,0)</f>
        <v>0</v>
      </c>
      <c r="BR33" s="363"/>
      <c r="BS33" s="161" t="str">
        <f>$L$28</f>
        <v>dd</v>
      </c>
      <c r="BT33" s="423"/>
      <c r="BU33" s="423"/>
      <c r="BV33" s="423"/>
      <c r="BW33" s="5">
        <f>IF(BT33&gt;BT34,1,0)+IF(BU33&gt;BU34,1,0)+IF(BV33&gt;BV34,1,0)</f>
        <v>0</v>
      </c>
      <c r="BX33" s="400"/>
      <c r="BY33" s="161" t="str">
        <f>$L$24</f>
        <v>bb</v>
      </c>
      <c r="BZ33" s="423"/>
      <c r="CA33" s="423"/>
      <c r="CB33" s="423"/>
      <c r="CC33" s="5">
        <f>IF(BZ33&gt;BZ34,1,0)+IF(CA33&gt;CA34,1,0)+IF(CB33&gt;CB34,1,0)</f>
        <v>0</v>
      </c>
      <c r="CD33" s="401"/>
      <c r="CE33" s="224" t="str">
        <f>$L$31</f>
        <v>ff</v>
      </c>
      <c r="CF33" s="449"/>
      <c r="CG33" s="449"/>
      <c r="CH33" s="449"/>
      <c r="CI33" s="5">
        <f>IF(CF33&gt;CF34,1,0)+IF(CG33&gt;CG34,1,0)+IF(CH33&gt;CH34,1,0)</f>
        <v>0</v>
      </c>
      <c r="CJ33" s="346"/>
      <c r="CK33" s="346"/>
      <c r="CL33" s="346"/>
      <c r="CM33" s="346"/>
      <c r="CN33" s="346"/>
      <c r="CO33" s="346"/>
      <c r="CP33" s="356"/>
    </row>
    <row r="34" spans="1:94" s="111" customFormat="1" ht="34.9" customHeight="1" thickTop="1" thickBot="1" x14ac:dyDescent="0.25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82" t="s">
        <v>38</v>
      </c>
      <c r="L34" s="599" t="s">
        <v>42</v>
      </c>
      <c r="M34" s="605"/>
      <c r="N34" s="605"/>
      <c r="O34" s="605"/>
      <c r="P34" s="605"/>
      <c r="Q34" s="605"/>
      <c r="R34" s="605"/>
      <c r="S34" s="600"/>
      <c r="T34" s="601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584" t="s">
        <v>60</v>
      </c>
      <c r="AH34" s="598"/>
      <c r="AI34" s="598"/>
      <c r="AJ34" s="602" t="str">
        <f>$J$16</f>
        <v>hh</v>
      </c>
      <c r="AK34" s="603"/>
      <c r="AL34" s="603"/>
      <c r="AM34" s="603"/>
      <c r="AN34" s="603"/>
      <c r="AO34" s="603"/>
      <c r="AP34" s="603"/>
      <c r="AQ34" s="603"/>
      <c r="AR34" s="603"/>
      <c r="AS34" s="603"/>
      <c r="AT34" s="603"/>
      <c r="AU34" s="604"/>
      <c r="AV34" s="396"/>
      <c r="AW34" s="396"/>
      <c r="AX34" s="396"/>
      <c r="AY34" s="396"/>
      <c r="AZ34" s="396"/>
      <c r="BA34" s="396"/>
      <c r="BB34" s="346"/>
      <c r="BC34" s="346"/>
      <c r="BD34" s="346"/>
      <c r="BE34" s="346"/>
      <c r="BF34" s="346"/>
      <c r="BG34" s="162" t="str">
        <f>$L$33</f>
        <v>gg</v>
      </c>
      <c r="BH34" s="424"/>
      <c r="BI34" s="424"/>
      <c r="BJ34" s="424"/>
      <c r="BK34" s="164">
        <f>IF(BH34&gt;BH33,1,0)+IF(BI34&gt;BI33,1,0)+IF(BJ34&gt;BJ33,1,0)</f>
        <v>0</v>
      </c>
      <c r="BL34" s="362"/>
      <c r="BM34" s="162" t="str">
        <f>$L$40</f>
        <v>ll</v>
      </c>
      <c r="BN34" s="424"/>
      <c r="BO34" s="424"/>
      <c r="BP34" s="424"/>
      <c r="BQ34" s="164">
        <f>IF(BN34&gt;BN33,1,0)+IF(BO34&gt;BO33,1,0)+IF(BP34&gt;BP33,1,0)</f>
        <v>0</v>
      </c>
      <c r="BR34" s="359"/>
      <c r="BS34" s="162" t="str">
        <f>$L$37</f>
        <v>jj</v>
      </c>
      <c r="BT34" s="424"/>
      <c r="BU34" s="424"/>
      <c r="BV34" s="424"/>
      <c r="BW34" s="164">
        <f>IF(BT34&gt;BT33,1,0)+IF(BU34&gt;BU33,1,0)+IF(BV34&gt;BV33,1,0)</f>
        <v>0</v>
      </c>
      <c r="BX34" s="400"/>
      <c r="BY34" s="223" t="str">
        <f>$L$34</f>
        <v>hh</v>
      </c>
      <c r="BZ34" s="453"/>
      <c r="CA34" s="453"/>
      <c r="CB34" s="453"/>
      <c r="CC34" s="164">
        <f>IF(BZ34&gt;BZ33,1,0)+IF(CA34&gt;CA33,1,0)+IF(CB34&gt;CB33,1,0)</f>
        <v>0</v>
      </c>
      <c r="CD34" s="401"/>
      <c r="CE34" s="225" t="str">
        <f>$L$39</f>
        <v>kk</v>
      </c>
      <c r="CF34" s="450"/>
      <c r="CG34" s="450"/>
      <c r="CH34" s="450"/>
      <c r="CI34" s="164">
        <f>IF(CF34&gt;CF33,1,0)+IF(CG34&gt;CG33,1,0)+IF(CH34&gt;CH33,1,0)</f>
        <v>0</v>
      </c>
      <c r="CJ34" s="346"/>
      <c r="CK34" s="346"/>
      <c r="CL34" s="346"/>
      <c r="CM34" s="346"/>
      <c r="CN34" s="346"/>
      <c r="CO34" s="346"/>
      <c r="CP34" s="356"/>
    </row>
    <row r="35" spans="1:94" s="111" customFormat="1" ht="34.9" customHeight="1" thickTop="1" thickBot="1" x14ac:dyDescent="0.35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43"/>
      <c r="L35" s="606"/>
      <c r="M35" s="606"/>
      <c r="N35" s="606"/>
      <c r="O35" s="606"/>
      <c r="P35" s="606"/>
      <c r="Q35" s="606"/>
      <c r="R35" s="606"/>
      <c r="S35" s="607"/>
      <c r="T35" s="607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71"/>
      <c r="AH35" s="371"/>
      <c r="AI35" s="371"/>
      <c r="AJ35" s="608"/>
      <c r="AK35" s="609"/>
      <c r="AL35" s="609"/>
      <c r="AM35" s="609"/>
      <c r="AN35" s="609"/>
      <c r="AO35" s="609"/>
      <c r="AP35" s="609"/>
      <c r="AQ35" s="609"/>
      <c r="AR35" s="609"/>
      <c r="AS35" s="609"/>
      <c r="AT35" s="609"/>
      <c r="AU35" s="609"/>
      <c r="AV35" s="371"/>
      <c r="AW35" s="371"/>
      <c r="AX35" s="371"/>
      <c r="AY35" s="371"/>
      <c r="AZ35" s="371"/>
      <c r="BA35" s="371"/>
      <c r="BB35" s="220"/>
      <c r="BC35" s="346"/>
      <c r="BD35" s="346"/>
      <c r="BE35" s="346"/>
      <c r="BF35" s="346"/>
      <c r="BG35" s="362"/>
      <c r="BH35" s="428"/>
      <c r="BI35" s="428"/>
      <c r="BJ35" s="428"/>
      <c r="BK35" s="362"/>
      <c r="BL35" s="362"/>
      <c r="BM35" s="362"/>
      <c r="BN35" s="428"/>
      <c r="BO35" s="428"/>
      <c r="BP35" s="428"/>
      <c r="BQ35" s="362"/>
      <c r="BR35" s="362"/>
      <c r="BS35" s="362"/>
      <c r="BT35" s="428"/>
      <c r="BU35" s="428"/>
      <c r="BV35" s="428"/>
      <c r="BW35" s="362"/>
      <c r="BX35" s="362"/>
      <c r="BY35" s="362"/>
      <c r="BZ35" s="428"/>
      <c r="CA35" s="428"/>
      <c r="CB35" s="428"/>
      <c r="CC35" s="362"/>
      <c r="CD35" s="362"/>
      <c r="CE35" s="362"/>
      <c r="CF35" s="428"/>
      <c r="CG35" s="428"/>
      <c r="CH35" s="428"/>
      <c r="CI35" s="362"/>
      <c r="CJ35" s="346"/>
      <c r="CK35" s="346"/>
      <c r="CL35" s="346"/>
      <c r="CM35" s="346"/>
      <c r="CN35" s="346"/>
      <c r="CO35" s="346"/>
      <c r="CP35" s="356"/>
    </row>
    <row r="36" spans="1:94" s="111" customFormat="1" ht="34.9" customHeight="1" thickTop="1" thickBot="1" x14ac:dyDescent="0.25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82" t="s">
        <v>61</v>
      </c>
      <c r="L36" s="599" t="s">
        <v>62</v>
      </c>
      <c r="M36" s="605"/>
      <c r="N36" s="605"/>
      <c r="O36" s="605"/>
      <c r="P36" s="605"/>
      <c r="Q36" s="605"/>
      <c r="R36" s="605"/>
      <c r="S36" s="600"/>
      <c r="T36" s="601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584" t="s">
        <v>63</v>
      </c>
      <c r="AH36" s="598"/>
      <c r="AI36" s="598"/>
      <c r="AJ36" s="602" t="str">
        <f>$J$17</f>
        <v>ii</v>
      </c>
      <c r="AK36" s="603"/>
      <c r="AL36" s="603"/>
      <c r="AM36" s="603"/>
      <c r="AN36" s="603"/>
      <c r="AO36" s="603"/>
      <c r="AP36" s="603"/>
      <c r="AQ36" s="603"/>
      <c r="AR36" s="603"/>
      <c r="AS36" s="603"/>
      <c r="AT36" s="603"/>
      <c r="AU36" s="604"/>
      <c r="AV36" s="396"/>
      <c r="AW36" s="396"/>
      <c r="AX36" s="396"/>
      <c r="AY36" s="396"/>
      <c r="AZ36" s="396"/>
      <c r="BA36" s="396"/>
      <c r="BB36" s="346"/>
      <c r="BC36" s="346"/>
      <c r="BD36" s="346"/>
      <c r="BE36" s="346"/>
      <c r="BF36" s="346"/>
      <c r="BG36" s="161" t="str">
        <f>$L$30</f>
        <v>ee</v>
      </c>
      <c r="BH36" s="423"/>
      <c r="BI36" s="423"/>
      <c r="BJ36" s="423"/>
      <c r="BK36" s="5">
        <f>IF(BH36&gt;BH37,1,0)+IF(BI36&gt;BI37,1,0)+IF(BJ36&gt;BJ37,1,0)</f>
        <v>0</v>
      </c>
      <c r="BL36" s="362"/>
      <c r="BM36" s="161" t="str">
        <f>$L$23</f>
        <v>aa</v>
      </c>
      <c r="BN36" s="423"/>
      <c r="BO36" s="423"/>
      <c r="BP36" s="423"/>
      <c r="BQ36" s="5">
        <f>IF(BN36&gt;BN37,1,0)+IF(BO36&gt;BO37,1,0)+IF(BP36&gt;BP37,1,0)</f>
        <v>0</v>
      </c>
      <c r="BR36" s="362"/>
      <c r="BS36" s="161" t="str">
        <f>$L$27</f>
        <v>cc</v>
      </c>
      <c r="BT36" s="423"/>
      <c r="BU36" s="423"/>
      <c r="BV36" s="423"/>
      <c r="BW36" s="5">
        <f>IF(BT36&gt;BT37,1,0)+IF(BU36&gt;BU37,1,0)+IF(BV36&gt;BV37,1,0)</f>
        <v>0</v>
      </c>
      <c r="BX36" s="400"/>
      <c r="BY36" s="161" t="str">
        <f>$L$23</f>
        <v>aa</v>
      </c>
      <c r="BZ36" s="423"/>
      <c r="CA36" s="423"/>
      <c r="CB36" s="423"/>
      <c r="CC36" s="5">
        <f>IF(BZ36&gt;BZ37,1,0)+IF(CA36&gt;CA37,1,0)+IF(CB36&gt;CB37,1,0)</f>
        <v>0</v>
      </c>
      <c r="CD36" s="401"/>
      <c r="CE36" s="224" t="str">
        <f>$L$27</f>
        <v>cc</v>
      </c>
      <c r="CF36" s="449"/>
      <c r="CG36" s="449"/>
      <c r="CH36" s="449"/>
      <c r="CI36" s="5">
        <f>IF(CF36&gt;CF37,1,0)+IF(CG36&gt;CG37,1,0)+IF(CH36&gt;CH37,1,0)</f>
        <v>0</v>
      </c>
      <c r="CJ36" s="346"/>
      <c r="CK36" s="346"/>
      <c r="CL36" s="346"/>
      <c r="CM36" s="346"/>
      <c r="CN36" s="346"/>
      <c r="CO36" s="346"/>
      <c r="CP36" s="356"/>
    </row>
    <row r="37" spans="1:94" s="111" customFormat="1" ht="34.9" customHeight="1" thickTop="1" thickBot="1" x14ac:dyDescent="0.35">
      <c r="A37" s="345"/>
      <c r="B37" s="346"/>
      <c r="C37" s="346"/>
      <c r="D37" s="346"/>
      <c r="E37" s="346"/>
      <c r="F37" s="346"/>
      <c r="G37" s="346"/>
      <c r="H37" s="346"/>
      <c r="I37" s="346"/>
      <c r="J37" s="346"/>
      <c r="K37" s="382" t="s">
        <v>64</v>
      </c>
      <c r="L37" s="599" t="s">
        <v>65</v>
      </c>
      <c r="M37" s="605"/>
      <c r="N37" s="605"/>
      <c r="O37" s="605"/>
      <c r="P37" s="605"/>
      <c r="Q37" s="605"/>
      <c r="R37" s="605"/>
      <c r="S37" s="600"/>
      <c r="T37" s="601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584" t="s">
        <v>66</v>
      </c>
      <c r="AH37" s="598"/>
      <c r="AI37" s="598"/>
      <c r="AJ37" s="602" t="str">
        <f>$J$18</f>
        <v>jj</v>
      </c>
      <c r="AK37" s="603"/>
      <c r="AL37" s="603"/>
      <c r="AM37" s="603"/>
      <c r="AN37" s="603"/>
      <c r="AO37" s="603"/>
      <c r="AP37" s="603"/>
      <c r="AQ37" s="603"/>
      <c r="AR37" s="603"/>
      <c r="AS37" s="603"/>
      <c r="AT37" s="603"/>
      <c r="AU37" s="604"/>
      <c r="AV37" s="371"/>
      <c r="AW37" s="371"/>
      <c r="AX37" s="371"/>
      <c r="AY37" s="371"/>
      <c r="AZ37" s="371"/>
      <c r="BA37" s="371"/>
      <c r="BB37" s="346"/>
      <c r="BC37" s="346"/>
      <c r="BD37" s="346"/>
      <c r="BE37" s="346"/>
      <c r="BF37" s="346"/>
      <c r="BG37" s="162" t="str">
        <f>$L$31</f>
        <v>ff</v>
      </c>
      <c r="BH37" s="424"/>
      <c r="BI37" s="424"/>
      <c r="BJ37" s="424"/>
      <c r="BK37" s="164">
        <f>IF(BH37&gt;BH36,1,0)+IF(BI37&gt;BI36,1,0)+IF(BJ37&gt;BJ36,1,0)</f>
        <v>0</v>
      </c>
      <c r="BL37" s="362"/>
      <c r="BM37" s="223" t="str">
        <f>$L$31</f>
        <v>ff</v>
      </c>
      <c r="BN37" s="453"/>
      <c r="BO37" s="453"/>
      <c r="BP37" s="453"/>
      <c r="BQ37" s="164">
        <f>IF(BN37&gt;BN36,1,0)+IF(BO37&gt;BO36,1,0)+IF(BP37&gt;BP36,1,0)</f>
        <v>0</v>
      </c>
      <c r="BR37" s="359"/>
      <c r="BS37" s="162" t="str">
        <f>$L$39</f>
        <v>kk</v>
      </c>
      <c r="BT37" s="424"/>
      <c r="BU37" s="424"/>
      <c r="BV37" s="424"/>
      <c r="BW37" s="164">
        <f>IF(BT37&gt;BT36,1,0)+IF(BU37&gt;BU36,1,0)+IF(BV37&gt;BV36,1,0)</f>
        <v>0</v>
      </c>
      <c r="BX37" s="400"/>
      <c r="BY37" s="162" t="str">
        <f>$L$36</f>
        <v>ii</v>
      </c>
      <c r="BZ37" s="424"/>
      <c r="CA37" s="424"/>
      <c r="CB37" s="424"/>
      <c r="CC37" s="164">
        <f>IF(BZ37&gt;BZ36,1,0)+IF(CA37&gt;CA36,1,0)+IF(CB37&gt;CB36,1,0)</f>
        <v>0</v>
      </c>
      <c r="CD37" s="401"/>
      <c r="CE37" s="225" t="str">
        <f>$L$40</f>
        <v>ll</v>
      </c>
      <c r="CF37" s="450"/>
      <c r="CG37" s="450"/>
      <c r="CH37" s="450"/>
      <c r="CI37" s="164">
        <f>IF(CF37&gt;CF36,1,0)+IF(CG37&gt;CG36,1,0)+IF(CH37&gt;CH36,1,0)</f>
        <v>0</v>
      </c>
      <c r="CJ37" s="346"/>
      <c r="CK37" s="346"/>
      <c r="CL37" s="346"/>
      <c r="CM37" s="346"/>
      <c r="CN37" s="346"/>
      <c r="CO37" s="346"/>
      <c r="CP37" s="356"/>
    </row>
    <row r="38" spans="1:94" s="111" customFormat="1" ht="34.9" customHeight="1" thickTop="1" thickBot="1" x14ac:dyDescent="0.25">
      <c r="A38" s="345"/>
      <c r="B38" s="346"/>
      <c r="C38" s="346"/>
      <c r="D38" s="346"/>
      <c r="E38" s="346"/>
      <c r="F38" s="346"/>
      <c r="G38" s="346"/>
      <c r="H38" s="346"/>
      <c r="I38" s="346"/>
      <c r="J38" s="346"/>
      <c r="K38" s="343"/>
      <c r="L38" s="606"/>
      <c r="M38" s="606"/>
      <c r="N38" s="606"/>
      <c r="O38" s="606"/>
      <c r="P38" s="606"/>
      <c r="Q38" s="606"/>
      <c r="R38" s="606"/>
      <c r="S38" s="607"/>
      <c r="T38" s="607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96"/>
      <c r="AH38" s="396"/>
      <c r="AI38" s="396"/>
      <c r="AJ38" s="608"/>
      <c r="AK38" s="609"/>
      <c r="AL38" s="609"/>
      <c r="AM38" s="609"/>
      <c r="AN38" s="609"/>
      <c r="AO38" s="609"/>
      <c r="AP38" s="609"/>
      <c r="AQ38" s="609"/>
      <c r="AR38" s="609"/>
      <c r="AS38" s="609"/>
      <c r="AT38" s="609"/>
      <c r="AU38" s="609"/>
      <c r="AV38" s="396"/>
      <c r="AW38" s="396"/>
      <c r="AX38" s="396"/>
      <c r="AY38" s="396"/>
      <c r="AZ38" s="396"/>
      <c r="BA38" s="396"/>
      <c r="BB38" s="346"/>
      <c r="BC38" s="346"/>
      <c r="BD38" s="346"/>
      <c r="BE38" s="346"/>
      <c r="BF38" s="346"/>
      <c r="BG38" s="355"/>
      <c r="BH38" s="440"/>
      <c r="BI38" s="440"/>
      <c r="BJ38" s="440"/>
      <c r="BK38" s="355"/>
      <c r="BL38" s="362"/>
      <c r="BM38" s="362"/>
      <c r="BN38" s="428"/>
      <c r="BO38" s="428"/>
      <c r="BP38" s="428"/>
      <c r="BQ38" s="362"/>
      <c r="BR38" s="362"/>
      <c r="BS38" s="362"/>
      <c r="BT38" s="428"/>
      <c r="BU38" s="428"/>
      <c r="BV38" s="428"/>
      <c r="BW38" s="362"/>
      <c r="BX38" s="362"/>
      <c r="BY38" s="362"/>
      <c r="BZ38" s="428"/>
      <c r="CA38" s="428"/>
      <c r="CB38" s="428"/>
      <c r="CC38" s="362"/>
      <c r="CD38" s="362"/>
      <c r="CE38" s="362"/>
      <c r="CF38" s="428"/>
      <c r="CG38" s="428"/>
      <c r="CH38" s="428"/>
      <c r="CI38" s="362"/>
      <c r="CJ38" s="346"/>
      <c r="CK38" s="346"/>
      <c r="CL38" s="346"/>
      <c r="CM38" s="346"/>
      <c r="CN38" s="346"/>
      <c r="CO38" s="346"/>
      <c r="CP38" s="356"/>
    </row>
    <row r="39" spans="1:94" s="111" customFormat="1" ht="34.9" customHeight="1" thickTop="1" thickBot="1" x14ac:dyDescent="0.25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82" t="s">
        <v>67</v>
      </c>
      <c r="L39" s="599" t="s">
        <v>68</v>
      </c>
      <c r="M39" s="605"/>
      <c r="N39" s="605"/>
      <c r="O39" s="605"/>
      <c r="P39" s="605"/>
      <c r="Q39" s="605"/>
      <c r="R39" s="605"/>
      <c r="S39" s="600"/>
      <c r="T39" s="601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584" t="s">
        <v>69</v>
      </c>
      <c r="AH39" s="598"/>
      <c r="AI39" s="598"/>
      <c r="AJ39" s="602" t="str">
        <f>$J$19</f>
        <v>kk</v>
      </c>
      <c r="AK39" s="603"/>
      <c r="AL39" s="603"/>
      <c r="AM39" s="603"/>
      <c r="AN39" s="603"/>
      <c r="AO39" s="603"/>
      <c r="AP39" s="603"/>
      <c r="AQ39" s="603"/>
      <c r="AR39" s="603"/>
      <c r="AS39" s="603"/>
      <c r="AT39" s="603"/>
      <c r="AU39" s="604"/>
      <c r="AV39" s="396"/>
      <c r="AW39" s="396"/>
      <c r="AX39" s="396"/>
      <c r="AY39" s="396"/>
      <c r="AZ39" s="396"/>
      <c r="BA39" s="396"/>
      <c r="BB39" s="346"/>
      <c r="BC39" s="346"/>
      <c r="BD39" s="346"/>
      <c r="BE39" s="346"/>
      <c r="BF39" s="346"/>
      <c r="BG39" s="161" t="str">
        <f>$L$24</f>
        <v>bb</v>
      </c>
      <c r="BH39" s="423"/>
      <c r="BI39" s="423"/>
      <c r="BJ39" s="423"/>
      <c r="BK39" s="5">
        <f>IF(BH39&gt;BH40,1,0)+IF(BI39&gt;BI40,1,0)+IF(BJ39&gt;BJ40,1,0)</f>
        <v>0</v>
      </c>
      <c r="BL39" s="363"/>
      <c r="BM39" s="161" t="str">
        <f>$L$24</f>
        <v>bb</v>
      </c>
      <c r="BN39" s="423"/>
      <c r="BO39" s="423"/>
      <c r="BP39" s="423"/>
      <c r="BQ39" s="5">
        <f>IF(BN39&gt;BN40,1,0)+IF(BO39&gt;BO40,1,0)+IF(BP39&gt;BP40,1,0)</f>
        <v>0</v>
      </c>
      <c r="BR39" s="363"/>
      <c r="BS39" s="161" t="str">
        <f>$L$33</f>
        <v>gg</v>
      </c>
      <c r="BT39" s="423"/>
      <c r="BU39" s="423"/>
      <c r="BV39" s="423"/>
      <c r="BW39" s="5">
        <f>IF(BT39&gt;BT40,1,0)+IF(BU39&gt;BU40,1,0)+IF(BV39&gt;BV40,1,0)</f>
        <v>0</v>
      </c>
      <c r="BX39" s="400"/>
      <c r="BY39" s="161" t="str">
        <f>$L$37</f>
        <v>jj</v>
      </c>
      <c r="BZ39" s="423"/>
      <c r="CA39" s="423"/>
      <c r="CB39" s="423"/>
      <c r="CC39" s="5">
        <f>IF(BZ39&gt;BZ40,1,0)+IF(CA39&gt;CA40,1,0)+IF(CB39&gt;CB40,1,0)</f>
        <v>0</v>
      </c>
      <c r="CD39" s="401"/>
      <c r="CE39" s="224" t="str">
        <f>$L$33</f>
        <v>gg</v>
      </c>
      <c r="CF39" s="449"/>
      <c r="CG39" s="449"/>
      <c r="CH39" s="449"/>
      <c r="CI39" s="5">
        <f>IF(CF39&gt;CF40,1,0)+IF(CG39&gt;CG40,1,0)+IF(CH39&gt;CH40,1,0)</f>
        <v>0</v>
      </c>
      <c r="CJ39" s="346"/>
      <c r="CK39" s="346"/>
      <c r="CL39" s="346"/>
      <c r="CM39" s="346"/>
      <c r="CN39" s="346"/>
      <c r="CO39" s="346"/>
      <c r="CP39" s="356"/>
    </row>
    <row r="40" spans="1:94" s="111" customFormat="1" ht="34.9" customHeight="1" thickTop="1" thickBot="1" x14ac:dyDescent="0.25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82" t="s">
        <v>70</v>
      </c>
      <c r="L40" s="599" t="s">
        <v>71</v>
      </c>
      <c r="M40" s="600"/>
      <c r="N40" s="600"/>
      <c r="O40" s="600"/>
      <c r="P40" s="600"/>
      <c r="Q40" s="600"/>
      <c r="R40" s="600"/>
      <c r="S40" s="600"/>
      <c r="T40" s="601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584" t="s">
        <v>72</v>
      </c>
      <c r="AH40" s="598"/>
      <c r="AI40" s="598"/>
      <c r="AJ40" s="602" t="str">
        <f>$J$20</f>
        <v>ll</v>
      </c>
      <c r="AK40" s="603"/>
      <c r="AL40" s="603"/>
      <c r="AM40" s="603"/>
      <c r="AN40" s="603"/>
      <c r="AO40" s="603"/>
      <c r="AP40" s="603"/>
      <c r="AQ40" s="603"/>
      <c r="AR40" s="603"/>
      <c r="AS40" s="603"/>
      <c r="AT40" s="603"/>
      <c r="AU40" s="604"/>
      <c r="AV40" s="396"/>
      <c r="AW40" s="396"/>
      <c r="AX40" s="396"/>
      <c r="AY40" s="396"/>
      <c r="AZ40" s="396"/>
      <c r="BA40" s="396"/>
      <c r="BB40" s="346"/>
      <c r="BC40" s="346"/>
      <c r="BD40" s="346"/>
      <c r="BE40" s="346"/>
      <c r="BF40" s="346"/>
      <c r="BG40" s="162" t="str">
        <f>$L$36</f>
        <v>ii</v>
      </c>
      <c r="BH40" s="424"/>
      <c r="BI40" s="424"/>
      <c r="BJ40" s="424"/>
      <c r="BK40" s="164">
        <f>IF(BH40&gt;BH39,1,0)+IF(BI40&gt;BI39,1,0)+IF(BJ40&gt;BJ39,1,0)</f>
        <v>0</v>
      </c>
      <c r="BL40" s="362"/>
      <c r="BM40" s="162" t="str">
        <f>$L$30</f>
        <v>ee</v>
      </c>
      <c r="BN40" s="424"/>
      <c r="BO40" s="424"/>
      <c r="BP40" s="424"/>
      <c r="BQ40" s="164">
        <f>IF(BN40&gt;BN39,1,0)+IF(BO40&gt;BO39,1,0)+IF(BP40&gt;BP39,1,0)</f>
        <v>0</v>
      </c>
      <c r="BR40" s="359"/>
      <c r="BS40" s="162" t="str">
        <f>$L$40</f>
        <v>ll</v>
      </c>
      <c r="BT40" s="424"/>
      <c r="BU40" s="424"/>
      <c r="BV40" s="424"/>
      <c r="BW40" s="164">
        <f>IF(BT40&gt;BT39,1,0)+IF(BU40&gt;BU39,1,0)+IF(BV40&gt;BV39,1,0)</f>
        <v>0</v>
      </c>
      <c r="BX40" s="400"/>
      <c r="BY40" s="223" t="str">
        <f>$L$39</f>
        <v>kk</v>
      </c>
      <c r="BZ40" s="453"/>
      <c r="CA40" s="453"/>
      <c r="CB40" s="453"/>
      <c r="CC40" s="164">
        <f>IF(BZ40&gt;BZ39,1,0)+IF(CA40&gt;CA39,1,0)+IF(CB40&gt;CB39,1,0)</f>
        <v>0</v>
      </c>
      <c r="CD40" s="401"/>
      <c r="CE40" s="225" t="str">
        <f>$L$37</f>
        <v>jj</v>
      </c>
      <c r="CF40" s="450"/>
      <c r="CG40" s="450"/>
      <c r="CH40" s="450"/>
      <c r="CI40" s="164">
        <f>IF(CF40&gt;CF39,1,0)+IF(CG40&gt;CG39,1,0)+IF(CH40&gt;CH39,1,0)</f>
        <v>0</v>
      </c>
      <c r="CJ40" s="346"/>
      <c r="CK40" s="346"/>
      <c r="CL40" s="346"/>
      <c r="CM40" s="346"/>
      <c r="CN40" s="346"/>
      <c r="CO40" s="346"/>
      <c r="CP40" s="356"/>
    </row>
    <row r="41" spans="1:94" s="111" customFormat="1" ht="34.9" customHeight="1" thickTop="1" x14ac:dyDescent="0.2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82"/>
      <c r="L41" s="395"/>
      <c r="M41" s="395"/>
      <c r="N41" s="395"/>
      <c r="O41" s="395"/>
      <c r="P41" s="395"/>
      <c r="Q41" s="395"/>
      <c r="R41" s="395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96"/>
      <c r="AH41" s="396"/>
      <c r="AI41" s="396"/>
      <c r="AJ41" s="597"/>
      <c r="AK41" s="598"/>
      <c r="AL41" s="598"/>
      <c r="AM41" s="598"/>
      <c r="AN41" s="598"/>
      <c r="AO41" s="598"/>
      <c r="AP41" s="598"/>
      <c r="AQ41" s="598"/>
      <c r="AR41" s="598"/>
      <c r="AS41" s="598"/>
      <c r="AT41" s="598"/>
      <c r="AU41" s="598"/>
      <c r="AV41" s="396"/>
      <c r="AW41" s="396"/>
      <c r="AX41" s="396"/>
      <c r="AY41" s="396"/>
      <c r="AZ41" s="396"/>
      <c r="BA41" s="396"/>
      <c r="BB41" s="346"/>
      <c r="BC41" s="346"/>
      <c r="BD41" s="346"/>
      <c r="BE41" s="346"/>
      <c r="BF41" s="346"/>
      <c r="BG41" s="362"/>
      <c r="BH41" s="428"/>
      <c r="BI41" s="428"/>
      <c r="BJ41" s="428"/>
      <c r="BK41" s="362"/>
      <c r="BL41" s="362"/>
      <c r="BM41" s="362"/>
      <c r="BN41" s="428"/>
      <c r="BO41" s="428"/>
      <c r="BP41" s="428"/>
      <c r="BQ41" s="362"/>
      <c r="BR41" s="362"/>
      <c r="BS41" s="362"/>
      <c r="BT41" s="428"/>
      <c r="BU41" s="428"/>
      <c r="BV41" s="428"/>
      <c r="BW41" s="362"/>
      <c r="BX41" s="362"/>
      <c r="BY41" s="362"/>
      <c r="BZ41" s="428"/>
      <c r="CA41" s="428"/>
      <c r="CB41" s="428"/>
      <c r="CC41" s="362"/>
      <c r="CD41" s="362"/>
      <c r="CE41" s="362"/>
      <c r="CF41" s="428"/>
      <c r="CG41" s="428"/>
      <c r="CH41" s="428"/>
      <c r="CI41" s="362"/>
      <c r="CJ41" s="346"/>
      <c r="CK41" s="346"/>
      <c r="CL41" s="346"/>
      <c r="CM41" s="346"/>
      <c r="CN41" s="346"/>
      <c r="CO41" s="346"/>
      <c r="CP41" s="356"/>
    </row>
    <row r="42" spans="1:94" s="111" customFormat="1" ht="34.9" customHeight="1" x14ac:dyDescent="0.2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43"/>
      <c r="L42" s="595"/>
      <c r="M42" s="596"/>
      <c r="N42" s="596"/>
      <c r="O42" s="596"/>
      <c r="P42" s="596"/>
      <c r="Q42" s="596"/>
      <c r="R42" s="596"/>
      <c r="S42" s="596"/>
      <c r="T42" s="59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96"/>
      <c r="AH42" s="396"/>
      <c r="AI42" s="396"/>
      <c r="AJ42" s="597"/>
      <c r="AK42" s="598"/>
      <c r="AL42" s="598"/>
      <c r="AM42" s="598"/>
      <c r="AN42" s="598"/>
      <c r="AO42" s="598"/>
      <c r="AP42" s="598"/>
      <c r="AQ42" s="598"/>
      <c r="AR42" s="598"/>
      <c r="AS42" s="598"/>
      <c r="AT42" s="598"/>
      <c r="AU42" s="598"/>
      <c r="AV42" s="396"/>
      <c r="AW42" s="396"/>
      <c r="AX42" s="396"/>
      <c r="AY42" s="396"/>
      <c r="AZ42" s="396"/>
      <c r="BA42" s="396"/>
      <c r="BB42" s="346"/>
      <c r="BC42" s="346"/>
      <c r="BD42" s="346"/>
      <c r="BE42" s="346"/>
      <c r="BF42" s="346"/>
      <c r="BG42" s="161" t="str">
        <f>$L$27</f>
        <v>cc</v>
      </c>
      <c r="BH42" s="423"/>
      <c r="BI42" s="423"/>
      <c r="BJ42" s="423"/>
      <c r="BK42" s="5">
        <f>IF(BH42&gt;BH43,1,0)+IF(BI42&gt;BI43,1,0)+IF(BJ42&gt;BJ43,1,0)</f>
        <v>0</v>
      </c>
      <c r="BL42" s="362"/>
      <c r="BM42" s="161" t="str">
        <f>$L$27</f>
        <v>cc</v>
      </c>
      <c r="BN42" s="423"/>
      <c r="BO42" s="423"/>
      <c r="BP42" s="423"/>
      <c r="BQ42" s="5">
        <f>IF(BN42&gt;BN43,1,0)+IF(BO42&gt;BO43,1,0)+IF(BP42&gt;BP43,1,0)</f>
        <v>0</v>
      </c>
      <c r="BR42" s="362"/>
      <c r="BS42" s="161" t="str">
        <f>$L$23</f>
        <v>aa</v>
      </c>
      <c r="BT42" s="423"/>
      <c r="BU42" s="423"/>
      <c r="BV42" s="423"/>
      <c r="BW42" s="5">
        <f>IF(BT42&gt;BT43,1,0)+IF(BU42&gt;BU43,1,0)+IF(BV42&gt;BV43,1,0)</f>
        <v>0</v>
      </c>
      <c r="BX42" s="400"/>
      <c r="BY42" s="161" t="str">
        <f>$L$27</f>
        <v>cc</v>
      </c>
      <c r="BZ42" s="423"/>
      <c r="CA42" s="423"/>
      <c r="CB42" s="423"/>
      <c r="CC42" s="5">
        <f>IF(BZ42&gt;BZ43,1,0)+IF(CA42&gt;CA43,1,0)+IF(CB42&gt;CB43,1,0)</f>
        <v>0</v>
      </c>
      <c r="CD42" s="401"/>
      <c r="CE42" s="224" t="str">
        <f>$L$23</f>
        <v>aa</v>
      </c>
      <c r="CF42" s="449"/>
      <c r="CG42" s="449"/>
      <c r="CH42" s="449"/>
      <c r="CI42" s="5">
        <f>IF(CF42&gt;CF43,1,0)+IF(CG42&gt;CG43,1,0)+IF(CH42&gt;CH43,1,0)</f>
        <v>0</v>
      </c>
      <c r="CJ42" s="346"/>
      <c r="CK42" s="346"/>
      <c r="CL42" s="346"/>
      <c r="CM42" s="346"/>
      <c r="CN42" s="346"/>
      <c r="CO42" s="346"/>
      <c r="CP42" s="356"/>
    </row>
    <row r="43" spans="1:94" s="111" customFormat="1" ht="34.9" customHeight="1" thickBot="1" x14ac:dyDescent="0.35">
      <c r="A43" s="345"/>
      <c r="B43" s="346"/>
      <c r="C43" s="346"/>
      <c r="D43" s="346"/>
      <c r="E43" s="346"/>
      <c r="F43" s="346"/>
      <c r="G43" s="346"/>
      <c r="H43" s="346"/>
      <c r="I43" s="346"/>
      <c r="J43" s="346"/>
      <c r="K43" s="382"/>
      <c r="L43" s="395"/>
      <c r="M43" s="395"/>
      <c r="N43" s="395"/>
      <c r="O43" s="395"/>
      <c r="P43" s="395"/>
      <c r="Q43" s="395"/>
      <c r="R43" s="395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96"/>
      <c r="AH43" s="396"/>
      <c r="AI43" s="396"/>
      <c r="AJ43" s="594"/>
      <c r="AK43" s="594"/>
      <c r="AL43" s="594"/>
      <c r="AM43" s="594"/>
      <c r="AN43" s="594"/>
      <c r="AO43" s="594"/>
      <c r="AP43" s="594"/>
      <c r="AQ43" s="594"/>
      <c r="AR43" s="594"/>
      <c r="AS43" s="594"/>
      <c r="AT43" s="594"/>
      <c r="AU43" s="594"/>
      <c r="AV43" s="396"/>
      <c r="AW43" s="396"/>
      <c r="AX43" s="396"/>
      <c r="AY43" s="396"/>
      <c r="AZ43" s="396"/>
      <c r="BA43" s="396"/>
      <c r="BB43" s="346"/>
      <c r="BC43" s="346"/>
      <c r="BD43" s="346"/>
      <c r="BE43" s="346"/>
      <c r="BF43" s="346"/>
      <c r="BG43" s="162" t="str">
        <f>$L$34</f>
        <v>hh</v>
      </c>
      <c r="BH43" s="424"/>
      <c r="BI43" s="424"/>
      <c r="BJ43" s="424"/>
      <c r="BK43" s="164">
        <f>IF(BH43&gt;BH42,1,0)+IF(BI43&gt;BI42,1,0)+IF(BJ43&gt;BJ42,1,0)</f>
        <v>0</v>
      </c>
      <c r="BL43" s="362"/>
      <c r="BM43" s="223" t="str">
        <f>$L$28</f>
        <v>dd</v>
      </c>
      <c r="BN43" s="453"/>
      <c r="BO43" s="453"/>
      <c r="BP43" s="453"/>
      <c r="BQ43" s="164">
        <f>IF(BN43&gt;BN42,1,0)+IF(BO43&gt;BO42,1,0)+IF(BP43&gt;BP42,1,0)</f>
        <v>0</v>
      </c>
      <c r="BR43" s="359"/>
      <c r="BS43" s="162" t="str">
        <f>$L$24</f>
        <v>bb</v>
      </c>
      <c r="BT43" s="424"/>
      <c r="BU43" s="424"/>
      <c r="BV43" s="424"/>
      <c r="BW43" s="164">
        <f>IF(BT43&gt;BT42,1,0)+IF(BU43&gt;BU42,1,0)+IF(BV43&gt;BV42,1,0)</f>
        <v>0</v>
      </c>
      <c r="BX43" s="400"/>
      <c r="BY43" s="162" t="str">
        <f>$L$33</f>
        <v>gg</v>
      </c>
      <c r="BZ43" s="424"/>
      <c r="CA43" s="424"/>
      <c r="CB43" s="424"/>
      <c r="CC43" s="164">
        <f>IF(BZ43&gt;BZ42,1,0)+IF(CA43&gt;CA42,1,0)+IF(CB43&gt;CB42,1,0)</f>
        <v>0</v>
      </c>
      <c r="CD43" s="401"/>
      <c r="CE43" s="225" t="str">
        <f>$L$30</f>
        <v>ee</v>
      </c>
      <c r="CF43" s="450"/>
      <c r="CG43" s="450"/>
      <c r="CH43" s="450"/>
      <c r="CI43" s="164">
        <f>IF(CF43&gt;CF42,1,0)+IF(CG43&gt;CG42,1,0)+IF(CH43&gt;CH42,1,0)</f>
        <v>0</v>
      </c>
      <c r="CJ43" s="346"/>
      <c r="CK43" s="346"/>
      <c r="CL43" s="346"/>
      <c r="CM43" s="346"/>
      <c r="CN43" s="346"/>
      <c r="CO43" s="346"/>
      <c r="CP43" s="356"/>
    </row>
    <row r="44" spans="1:94" s="111" customFormat="1" ht="34.9" customHeight="1" x14ac:dyDescent="0.2">
      <c r="A44" s="345"/>
      <c r="B44" s="346"/>
      <c r="C44" s="346"/>
      <c r="D44" s="346"/>
      <c r="E44" s="346"/>
      <c r="F44" s="346"/>
      <c r="G44" s="346"/>
      <c r="H44" s="346"/>
      <c r="I44" s="346"/>
      <c r="J44" s="346"/>
      <c r="K44" s="343"/>
      <c r="L44" s="595"/>
      <c r="M44" s="596"/>
      <c r="N44" s="596"/>
      <c r="O44" s="596"/>
      <c r="P44" s="596"/>
      <c r="Q44" s="596"/>
      <c r="R44" s="596"/>
      <c r="S44" s="596"/>
      <c r="T44" s="59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96"/>
      <c r="AH44" s="396"/>
      <c r="AI44" s="396"/>
      <c r="AJ44" s="597"/>
      <c r="AK44" s="598"/>
      <c r="AL44" s="598"/>
      <c r="AM44" s="598"/>
      <c r="AN44" s="598"/>
      <c r="AO44" s="598"/>
      <c r="AP44" s="598"/>
      <c r="AQ44" s="598"/>
      <c r="AR44" s="598"/>
      <c r="AS44" s="598"/>
      <c r="AT44" s="598"/>
      <c r="AU44" s="598"/>
      <c r="AV44" s="396"/>
      <c r="AW44" s="396"/>
      <c r="AX44" s="396"/>
      <c r="AY44" s="396"/>
      <c r="AZ44" s="396"/>
      <c r="BA44" s="396"/>
      <c r="BB44" s="346"/>
      <c r="BC44" s="346"/>
      <c r="BD44" s="346"/>
      <c r="BE44" s="346"/>
      <c r="BF44" s="346"/>
      <c r="BG44" s="355"/>
      <c r="BH44" s="355"/>
      <c r="BI44" s="355"/>
      <c r="BJ44" s="355"/>
      <c r="BK44" s="355"/>
      <c r="BL44" s="362"/>
      <c r="BM44" s="362"/>
      <c r="BN44" s="362"/>
      <c r="BO44" s="362"/>
      <c r="BP44" s="362"/>
      <c r="BQ44" s="362"/>
      <c r="BR44" s="362"/>
      <c r="BS44" s="362"/>
      <c r="BT44" s="362"/>
      <c r="BU44" s="362"/>
      <c r="BV44" s="362"/>
      <c r="BW44" s="362"/>
      <c r="BX44" s="362"/>
      <c r="BY44" s="362"/>
      <c r="BZ44" s="362"/>
      <c r="CA44" s="362"/>
      <c r="CB44" s="362"/>
      <c r="CC44" s="362"/>
      <c r="CD44" s="362"/>
      <c r="CE44" s="362"/>
      <c r="CF44" s="362"/>
      <c r="CG44" s="362"/>
      <c r="CH44" s="362"/>
      <c r="CI44" s="346"/>
      <c r="CJ44" s="346"/>
      <c r="CK44" s="346"/>
      <c r="CL44" s="346"/>
      <c r="CM44" s="346"/>
      <c r="CN44" s="346"/>
      <c r="CO44" s="346"/>
      <c r="CP44" s="356"/>
    </row>
    <row r="45" spans="1:94" s="111" customFormat="1" ht="34.9" customHeight="1" x14ac:dyDescent="0.3">
      <c r="A45" s="345"/>
      <c r="B45" s="346"/>
      <c r="C45" s="346"/>
      <c r="D45" s="346"/>
      <c r="E45" s="346"/>
      <c r="F45" s="346"/>
      <c r="G45" s="346"/>
      <c r="H45" s="346"/>
      <c r="I45" s="346"/>
      <c r="J45" s="346"/>
      <c r="K45" s="382"/>
      <c r="L45" s="395"/>
      <c r="M45" s="395"/>
      <c r="N45" s="395"/>
      <c r="O45" s="395"/>
      <c r="P45" s="395"/>
      <c r="Q45" s="395"/>
      <c r="R45" s="395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96"/>
      <c r="AH45" s="396"/>
      <c r="AI45" s="396"/>
      <c r="AJ45" s="594"/>
      <c r="AK45" s="594"/>
      <c r="AL45" s="594"/>
      <c r="AM45" s="594"/>
      <c r="AN45" s="594"/>
      <c r="AO45" s="594"/>
      <c r="AP45" s="594"/>
      <c r="AQ45" s="594"/>
      <c r="AR45" s="594"/>
      <c r="AS45" s="594"/>
      <c r="AT45" s="594"/>
      <c r="AU45" s="594"/>
      <c r="AV45" s="396"/>
      <c r="AW45" s="396"/>
      <c r="AX45" s="396"/>
      <c r="AY45" s="396"/>
      <c r="AZ45" s="396"/>
      <c r="BA45" s="396"/>
      <c r="BB45" s="346"/>
      <c r="BC45" s="346"/>
      <c r="BD45" s="346"/>
      <c r="BE45" s="346"/>
      <c r="BF45" s="346"/>
      <c r="BG45" s="355"/>
      <c r="BH45" s="355"/>
      <c r="BI45" s="355"/>
      <c r="BJ45" s="355"/>
      <c r="BK45" s="355"/>
      <c r="BL45" s="362"/>
      <c r="BM45" s="362"/>
      <c r="BN45" s="362"/>
      <c r="BO45" s="362"/>
      <c r="BP45" s="362"/>
      <c r="BQ45" s="362"/>
      <c r="BR45" s="362"/>
      <c r="BS45" s="362"/>
      <c r="BT45" s="362"/>
      <c r="BU45" s="362"/>
      <c r="BV45" s="362"/>
      <c r="BW45" s="362"/>
      <c r="BX45" s="362"/>
      <c r="BY45" s="362"/>
      <c r="BZ45" s="362"/>
      <c r="CA45" s="362"/>
      <c r="CB45" s="362"/>
      <c r="CC45" s="362"/>
      <c r="CD45" s="362"/>
      <c r="CE45" s="362"/>
      <c r="CF45" s="362"/>
      <c r="CG45" s="362"/>
      <c r="CH45" s="362"/>
      <c r="CI45" s="346"/>
      <c r="CJ45" s="346"/>
      <c r="CK45" s="346"/>
      <c r="CL45" s="346"/>
      <c r="CM45" s="346"/>
      <c r="CN45" s="346"/>
      <c r="CO45" s="346"/>
      <c r="CP45" s="356"/>
    </row>
    <row r="46" spans="1:94" s="111" customFormat="1" ht="34.9" customHeight="1" x14ac:dyDescent="0.2">
      <c r="A46" s="345"/>
      <c r="B46" s="346"/>
      <c r="C46" s="346"/>
      <c r="D46" s="346" t="s">
        <v>98</v>
      </c>
      <c r="E46" s="346"/>
      <c r="F46" s="346"/>
      <c r="G46" s="346"/>
      <c r="H46" s="346"/>
      <c r="I46" s="346"/>
      <c r="J46" s="346"/>
      <c r="K46" s="343"/>
      <c r="L46" s="595"/>
      <c r="M46" s="596"/>
      <c r="N46" s="596"/>
      <c r="O46" s="596"/>
      <c r="P46" s="596"/>
      <c r="Q46" s="596"/>
      <c r="R46" s="596"/>
      <c r="S46" s="596"/>
      <c r="T46" s="59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96"/>
      <c r="AH46" s="396"/>
      <c r="AI46" s="396"/>
      <c r="AJ46" s="597"/>
      <c r="AK46" s="598"/>
      <c r="AL46" s="598"/>
      <c r="AM46" s="598"/>
      <c r="AN46" s="598"/>
      <c r="AO46" s="598"/>
      <c r="AP46" s="598"/>
      <c r="AQ46" s="598"/>
      <c r="AR46" s="598"/>
      <c r="AS46" s="598"/>
      <c r="AT46" s="598"/>
      <c r="AU46" s="598"/>
      <c r="AV46" s="396"/>
      <c r="AW46" s="396"/>
      <c r="AX46" s="396"/>
      <c r="AY46" s="396"/>
      <c r="AZ46" s="396"/>
      <c r="BA46" s="396"/>
      <c r="BB46" s="346"/>
      <c r="BC46" s="346"/>
      <c r="BD46" s="346"/>
      <c r="BE46" s="346"/>
      <c r="BF46" s="346"/>
      <c r="BG46" s="355"/>
      <c r="BH46" s="355"/>
      <c r="BI46" s="355"/>
      <c r="BJ46" s="355"/>
      <c r="BK46" s="355"/>
      <c r="BL46" s="362"/>
      <c r="BM46" s="362"/>
      <c r="BN46" s="362"/>
      <c r="BO46" s="362"/>
      <c r="BP46" s="362"/>
      <c r="BQ46" s="362"/>
      <c r="BR46" s="362"/>
      <c r="BS46" s="362"/>
      <c r="BT46" s="362"/>
      <c r="BU46" s="362"/>
      <c r="BV46" s="362"/>
      <c r="BW46" s="362"/>
      <c r="BX46" s="362"/>
      <c r="BY46" s="362"/>
      <c r="BZ46" s="362"/>
      <c r="CA46" s="362"/>
      <c r="CB46" s="362"/>
      <c r="CC46" s="362"/>
      <c r="CD46" s="362"/>
      <c r="CE46" s="362"/>
      <c r="CF46" s="362"/>
      <c r="CG46" s="362"/>
      <c r="CH46" s="362"/>
      <c r="CI46" s="346"/>
      <c r="CJ46" s="346"/>
      <c r="CK46" s="346"/>
      <c r="CL46" s="346"/>
      <c r="CM46" s="346"/>
      <c r="CN46" s="346"/>
      <c r="CO46" s="346"/>
      <c r="CP46" s="356"/>
    </row>
    <row r="47" spans="1:94" ht="34.9" customHeight="1" thickBot="1" x14ac:dyDescent="0.3">
      <c r="A47" s="381"/>
      <c r="B47" s="384"/>
      <c r="C47" s="384"/>
      <c r="D47" s="384"/>
      <c r="E47" s="384"/>
      <c r="F47" s="384"/>
      <c r="G47" s="384"/>
      <c r="H47" s="384"/>
      <c r="I47" s="384"/>
      <c r="J47" s="384"/>
      <c r="K47" s="573"/>
      <c r="L47" s="573"/>
      <c r="M47" s="573"/>
      <c r="N47" s="573"/>
      <c r="O47" s="573"/>
      <c r="P47" s="384"/>
      <c r="Q47" s="384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5"/>
      <c r="AW47" s="385"/>
      <c r="AX47" s="385"/>
      <c r="AY47" s="385"/>
      <c r="AZ47" s="385"/>
      <c r="BA47" s="380"/>
      <c r="BB47" s="378"/>
      <c r="BC47" s="378"/>
      <c r="BD47" s="378"/>
      <c r="BE47" s="378"/>
      <c r="BF47" s="369"/>
      <c r="BG47" s="364"/>
      <c r="BH47" s="364"/>
      <c r="BI47" s="364"/>
      <c r="BJ47" s="364"/>
      <c r="BK47" s="364"/>
      <c r="BL47" s="364"/>
      <c r="BM47" s="364"/>
      <c r="BN47" s="364"/>
      <c r="BO47" s="364"/>
      <c r="BP47" s="364"/>
      <c r="BQ47" s="364"/>
      <c r="BR47" s="364"/>
      <c r="BS47" s="492"/>
      <c r="BT47" s="492"/>
      <c r="BU47" s="492"/>
      <c r="BV47" s="492"/>
      <c r="BW47" s="493"/>
      <c r="BX47" s="493"/>
      <c r="BY47" s="493"/>
      <c r="BZ47" s="493"/>
      <c r="CA47" s="493"/>
      <c r="CB47" s="493"/>
      <c r="CC47" s="493"/>
      <c r="CD47" s="493"/>
      <c r="CE47" s="493"/>
      <c r="CF47" s="493"/>
      <c r="CG47" s="493"/>
      <c r="CH47" s="493"/>
      <c r="CI47" s="493"/>
      <c r="CJ47" s="322"/>
      <c r="CK47" s="322"/>
      <c r="CL47" s="322"/>
      <c r="CM47" s="322"/>
      <c r="CN47" s="322"/>
      <c r="CO47" s="322"/>
      <c r="CP47" s="332"/>
    </row>
    <row r="48" spans="1:94" x14ac:dyDescent="0.2">
      <c r="BR48" s="194"/>
    </row>
    <row r="49" spans="70:70" x14ac:dyDescent="0.2">
      <c r="BR49" s="194"/>
    </row>
    <row r="50" spans="70:70" x14ac:dyDescent="0.2">
      <c r="BR50" s="194"/>
    </row>
    <row r="51" spans="70:70" x14ac:dyDescent="0.2">
      <c r="BR51" s="194"/>
    </row>
    <row r="52" spans="70:70" x14ac:dyDescent="0.2">
      <c r="BR52" s="194"/>
    </row>
    <row r="53" spans="70:70" x14ac:dyDescent="0.2">
      <c r="BR53" s="194"/>
    </row>
    <row r="54" spans="70:70" x14ac:dyDescent="0.2">
      <c r="BR54" s="194"/>
    </row>
    <row r="55" spans="70:70" x14ac:dyDescent="0.2">
      <c r="BR55" s="194"/>
    </row>
    <row r="56" spans="70:70" x14ac:dyDescent="0.2">
      <c r="BR56" s="194"/>
    </row>
    <row r="57" spans="70:70" x14ac:dyDescent="0.2">
      <c r="BR57" s="194"/>
    </row>
    <row r="58" spans="70:70" x14ac:dyDescent="0.2">
      <c r="BR58" s="194"/>
    </row>
    <row r="59" spans="70:70" x14ac:dyDescent="0.2">
      <c r="BR59" s="194"/>
    </row>
    <row r="60" spans="70:70" x14ac:dyDescent="0.2">
      <c r="BR60" s="194"/>
    </row>
    <row r="61" spans="70:70" x14ac:dyDescent="0.2">
      <c r="BR61" s="194"/>
    </row>
    <row r="62" spans="70:70" x14ac:dyDescent="0.2">
      <c r="BR62" s="194"/>
    </row>
    <row r="63" spans="70:70" x14ac:dyDescent="0.2">
      <c r="BR63" s="194"/>
    </row>
    <row r="64" spans="70:70" x14ac:dyDescent="0.2">
      <c r="BR64" s="194"/>
    </row>
    <row r="65" spans="70:70" x14ac:dyDescent="0.2">
      <c r="BR65" s="194"/>
    </row>
    <row r="66" spans="70:70" x14ac:dyDescent="0.2">
      <c r="BR66" s="194"/>
    </row>
    <row r="67" spans="70:70" x14ac:dyDescent="0.2">
      <c r="BR67" s="194"/>
    </row>
    <row r="68" spans="70:70" x14ac:dyDescent="0.2">
      <c r="BR68" s="194"/>
    </row>
    <row r="69" spans="70:70" x14ac:dyDescent="0.2">
      <c r="BR69" s="194"/>
    </row>
    <row r="70" spans="70:70" x14ac:dyDescent="0.2">
      <c r="BR70" s="194"/>
    </row>
    <row r="71" spans="70:70" x14ac:dyDescent="0.2">
      <c r="BR71" s="194"/>
    </row>
    <row r="72" spans="70:70" x14ac:dyDescent="0.2">
      <c r="BR72" s="194"/>
    </row>
    <row r="73" spans="70:70" x14ac:dyDescent="0.2">
      <c r="BR73" s="194"/>
    </row>
    <row r="74" spans="70:70" x14ac:dyDescent="0.2">
      <c r="BR74" s="194"/>
    </row>
    <row r="75" spans="70:70" x14ac:dyDescent="0.2">
      <c r="BR75" s="194"/>
    </row>
    <row r="76" spans="70:70" x14ac:dyDescent="0.2">
      <c r="BR76" s="194"/>
    </row>
    <row r="77" spans="70:70" x14ac:dyDescent="0.2">
      <c r="BR77" s="194"/>
    </row>
    <row r="78" spans="70:70" x14ac:dyDescent="0.2">
      <c r="BR78" s="194"/>
    </row>
    <row r="79" spans="70:70" x14ac:dyDescent="0.2">
      <c r="BR79" s="194"/>
    </row>
    <row r="80" spans="70:70" x14ac:dyDescent="0.2">
      <c r="BR80" s="194"/>
    </row>
    <row r="81" spans="70:70" x14ac:dyDescent="0.2">
      <c r="BR81" s="194"/>
    </row>
    <row r="82" spans="70:70" x14ac:dyDescent="0.2">
      <c r="BR82" s="194"/>
    </row>
    <row r="83" spans="70:70" x14ac:dyDescent="0.2">
      <c r="BR83" s="194"/>
    </row>
    <row r="84" spans="70:70" x14ac:dyDescent="0.2">
      <c r="BR84" s="194"/>
    </row>
    <row r="85" spans="70:70" x14ac:dyDescent="0.2">
      <c r="BR85" s="194"/>
    </row>
    <row r="86" spans="70:70" x14ac:dyDescent="0.2">
      <c r="BR86" s="194"/>
    </row>
    <row r="87" spans="70:70" x14ac:dyDescent="0.2">
      <c r="BR87" s="194"/>
    </row>
    <row r="88" spans="70:70" x14ac:dyDescent="0.2">
      <c r="BR88" s="194"/>
    </row>
    <row r="89" spans="70:70" x14ac:dyDescent="0.2">
      <c r="BR89" s="194"/>
    </row>
    <row r="90" spans="70:70" x14ac:dyDescent="0.2">
      <c r="BR90" s="194"/>
    </row>
    <row r="91" spans="70:70" x14ac:dyDescent="0.2">
      <c r="BR91" s="194"/>
    </row>
    <row r="92" spans="70:70" x14ac:dyDescent="0.2">
      <c r="BR92" s="194"/>
    </row>
    <row r="93" spans="70:70" x14ac:dyDescent="0.2">
      <c r="BR93" s="194"/>
    </row>
    <row r="94" spans="70:70" x14ac:dyDescent="0.2">
      <c r="BR94" s="194"/>
    </row>
    <row r="95" spans="70:70" x14ac:dyDescent="0.2">
      <c r="BR95" s="194"/>
    </row>
    <row r="96" spans="70:70" x14ac:dyDescent="0.2">
      <c r="BR96" s="194"/>
    </row>
    <row r="97" spans="70:70" x14ac:dyDescent="0.2">
      <c r="BR97" s="194"/>
    </row>
    <row r="98" spans="70:70" x14ac:dyDescent="0.2">
      <c r="BR98" s="194"/>
    </row>
    <row r="99" spans="70:70" x14ac:dyDescent="0.2">
      <c r="BR99" s="194"/>
    </row>
    <row r="100" spans="70:70" x14ac:dyDescent="0.2">
      <c r="BR100" s="194"/>
    </row>
    <row r="101" spans="70:70" x14ac:dyDescent="0.2">
      <c r="BR101" s="194"/>
    </row>
    <row r="102" spans="70:70" x14ac:dyDescent="0.2">
      <c r="BR102" s="194"/>
    </row>
    <row r="103" spans="70:70" x14ac:dyDescent="0.2">
      <c r="BR103" s="194"/>
    </row>
    <row r="104" spans="70:70" x14ac:dyDescent="0.2">
      <c r="BR104" s="194"/>
    </row>
    <row r="105" spans="70:70" x14ac:dyDescent="0.2">
      <c r="BR105" s="194"/>
    </row>
    <row r="106" spans="70:70" x14ac:dyDescent="0.2">
      <c r="BR106" s="194"/>
    </row>
    <row r="107" spans="70:70" x14ac:dyDescent="0.2">
      <c r="BR107" s="194"/>
    </row>
    <row r="108" spans="70:70" x14ac:dyDescent="0.2">
      <c r="BR108" s="194"/>
    </row>
    <row r="109" spans="70:70" x14ac:dyDescent="0.2">
      <c r="BR109" s="194"/>
    </row>
    <row r="110" spans="70:70" x14ac:dyDescent="0.2">
      <c r="BR110" s="194"/>
    </row>
    <row r="111" spans="70:70" x14ac:dyDescent="0.2">
      <c r="BR111" s="194"/>
    </row>
    <row r="112" spans="70:70" x14ac:dyDescent="0.2">
      <c r="BR112" s="194"/>
    </row>
    <row r="113" spans="70:70" x14ac:dyDescent="0.2">
      <c r="BR113" s="194"/>
    </row>
    <row r="114" spans="70:70" x14ac:dyDescent="0.2">
      <c r="BR114" s="194"/>
    </row>
    <row r="115" spans="70:70" x14ac:dyDescent="0.2">
      <c r="BR115" s="194"/>
    </row>
    <row r="116" spans="70:70" x14ac:dyDescent="0.2">
      <c r="BR116" s="194"/>
    </row>
    <row r="117" spans="70:70" x14ac:dyDescent="0.2">
      <c r="BR117" s="194"/>
    </row>
    <row r="118" spans="70:70" x14ac:dyDescent="0.2">
      <c r="BR118" s="194"/>
    </row>
    <row r="119" spans="70:70" x14ac:dyDescent="0.2">
      <c r="BR119" s="194"/>
    </row>
    <row r="120" spans="70:70" x14ac:dyDescent="0.2">
      <c r="BR120" s="194"/>
    </row>
    <row r="121" spans="70:70" x14ac:dyDescent="0.2">
      <c r="BR121" s="194"/>
    </row>
    <row r="122" spans="70:70" x14ac:dyDescent="0.2">
      <c r="BR122" s="194"/>
    </row>
    <row r="123" spans="70:70" x14ac:dyDescent="0.2">
      <c r="BR123" s="194"/>
    </row>
    <row r="124" spans="70:70" x14ac:dyDescent="0.2">
      <c r="BR124" s="194"/>
    </row>
    <row r="125" spans="70:70" x14ac:dyDescent="0.2">
      <c r="BR125" s="194"/>
    </row>
    <row r="126" spans="70:70" x14ac:dyDescent="0.2">
      <c r="BR126" s="194"/>
    </row>
    <row r="127" spans="70:70" x14ac:dyDescent="0.2">
      <c r="BR127" s="194"/>
    </row>
    <row r="128" spans="70:70" x14ac:dyDescent="0.2">
      <c r="BR128" s="194"/>
    </row>
    <row r="129" spans="70:70" x14ac:dyDescent="0.2">
      <c r="BR129" s="194"/>
    </row>
    <row r="130" spans="70:70" x14ac:dyDescent="0.2">
      <c r="BR130" s="194"/>
    </row>
    <row r="131" spans="70:70" x14ac:dyDescent="0.2">
      <c r="BR131" s="194"/>
    </row>
    <row r="132" spans="70:70" x14ac:dyDescent="0.2">
      <c r="BR132" s="194"/>
    </row>
    <row r="133" spans="70:70" x14ac:dyDescent="0.2">
      <c r="BR133" s="194"/>
    </row>
    <row r="134" spans="70:70" x14ac:dyDescent="0.2">
      <c r="BR134" s="194"/>
    </row>
    <row r="135" spans="70:70" x14ac:dyDescent="0.2">
      <c r="BR135" s="194"/>
    </row>
    <row r="136" spans="70:70" x14ac:dyDescent="0.2">
      <c r="BR136" s="194"/>
    </row>
    <row r="137" spans="70:70" x14ac:dyDescent="0.2">
      <c r="BR137" s="194"/>
    </row>
    <row r="138" spans="70:70" x14ac:dyDescent="0.2">
      <c r="BR138" s="194"/>
    </row>
    <row r="139" spans="70:70" x14ac:dyDescent="0.2">
      <c r="BR139" s="194"/>
    </row>
    <row r="140" spans="70:70" x14ac:dyDescent="0.2">
      <c r="BR140" s="194"/>
    </row>
    <row r="141" spans="70:70" x14ac:dyDescent="0.2">
      <c r="BR141" s="194"/>
    </row>
    <row r="142" spans="70:70" x14ac:dyDescent="0.2">
      <c r="BR142" s="194"/>
    </row>
    <row r="143" spans="70:70" x14ac:dyDescent="0.2">
      <c r="BR143" s="194"/>
    </row>
    <row r="144" spans="70:70" x14ac:dyDescent="0.2">
      <c r="BR144" s="194"/>
    </row>
    <row r="145" spans="70:70" x14ac:dyDescent="0.2">
      <c r="BR145" s="194"/>
    </row>
    <row r="146" spans="70:70" x14ac:dyDescent="0.2">
      <c r="BR146" s="194"/>
    </row>
    <row r="147" spans="70:70" x14ac:dyDescent="0.2">
      <c r="BR147" s="194"/>
    </row>
    <row r="148" spans="70:70" x14ac:dyDescent="0.2">
      <c r="BR148" s="194"/>
    </row>
    <row r="149" spans="70:70" x14ac:dyDescent="0.2">
      <c r="BR149" s="194"/>
    </row>
    <row r="150" spans="70:70" x14ac:dyDescent="0.2">
      <c r="BR150" s="194"/>
    </row>
    <row r="151" spans="70:70" x14ac:dyDescent="0.2">
      <c r="BR151" s="194"/>
    </row>
    <row r="152" spans="70:70" x14ac:dyDescent="0.2">
      <c r="BR152" s="194"/>
    </row>
    <row r="153" spans="70:70" x14ac:dyDescent="0.2">
      <c r="BR153" s="194"/>
    </row>
    <row r="154" spans="70:70" x14ac:dyDescent="0.2">
      <c r="BR154" s="194"/>
    </row>
    <row r="155" spans="70:70" x14ac:dyDescent="0.2">
      <c r="BR155" s="194"/>
    </row>
    <row r="156" spans="70:70" x14ac:dyDescent="0.2">
      <c r="BR156" s="194"/>
    </row>
    <row r="157" spans="70:70" x14ac:dyDescent="0.2">
      <c r="BR157" s="194"/>
    </row>
    <row r="158" spans="70:70" x14ac:dyDescent="0.2">
      <c r="BR158" s="194"/>
    </row>
    <row r="159" spans="70:70" x14ac:dyDescent="0.2">
      <c r="BR159" s="194"/>
    </row>
    <row r="160" spans="70:70" x14ac:dyDescent="0.2">
      <c r="BR160" s="194"/>
    </row>
    <row r="161" spans="70:70" x14ac:dyDescent="0.2">
      <c r="BR161" s="194"/>
    </row>
    <row r="162" spans="70:70" x14ac:dyDescent="0.2">
      <c r="BR162" s="194"/>
    </row>
    <row r="163" spans="70:70" x14ac:dyDescent="0.2">
      <c r="BR163" s="194"/>
    </row>
    <row r="164" spans="70:70" x14ac:dyDescent="0.2">
      <c r="BR164" s="194"/>
    </row>
    <row r="165" spans="70:70" x14ac:dyDescent="0.2">
      <c r="BR165" s="194"/>
    </row>
    <row r="166" spans="70:70" x14ac:dyDescent="0.2">
      <c r="BR166" s="194"/>
    </row>
    <row r="167" spans="70:70" x14ac:dyDescent="0.2">
      <c r="BR167" s="194"/>
    </row>
    <row r="168" spans="70:70" x14ac:dyDescent="0.2">
      <c r="BR168" s="194"/>
    </row>
    <row r="169" spans="70:70" x14ac:dyDescent="0.2">
      <c r="BR169" s="194"/>
    </row>
    <row r="170" spans="70:70" x14ac:dyDescent="0.2">
      <c r="BR170" s="194"/>
    </row>
    <row r="171" spans="70:70" x14ac:dyDescent="0.2">
      <c r="BR171" s="194"/>
    </row>
    <row r="172" spans="70:70" x14ac:dyDescent="0.2">
      <c r="BR172" s="194"/>
    </row>
    <row r="173" spans="70:70" x14ac:dyDescent="0.2">
      <c r="BR173" s="194"/>
    </row>
    <row r="174" spans="70:70" x14ac:dyDescent="0.2">
      <c r="BR174" s="194"/>
    </row>
    <row r="175" spans="70:70" x14ac:dyDescent="0.2">
      <c r="BR175" s="194"/>
    </row>
    <row r="176" spans="70:70" x14ac:dyDescent="0.2">
      <c r="BR176" s="194"/>
    </row>
    <row r="177" spans="70:70" x14ac:dyDescent="0.2">
      <c r="BR177" s="194"/>
    </row>
    <row r="178" spans="70:70" x14ac:dyDescent="0.2">
      <c r="BR178" s="194"/>
    </row>
    <row r="179" spans="70:70" x14ac:dyDescent="0.2">
      <c r="BR179" s="194"/>
    </row>
    <row r="180" spans="70:70" x14ac:dyDescent="0.2">
      <c r="BR180" s="194"/>
    </row>
    <row r="181" spans="70:70" x14ac:dyDescent="0.2">
      <c r="BR181" s="194"/>
    </row>
    <row r="182" spans="70:70" x14ac:dyDescent="0.2">
      <c r="BR182" s="194"/>
    </row>
    <row r="183" spans="70:70" x14ac:dyDescent="0.2">
      <c r="BR183" s="194"/>
    </row>
    <row r="184" spans="70:70" x14ac:dyDescent="0.2">
      <c r="BR184" s="194"/>
    </row>
    <row r="185" spans="70:70" x14ac:dyDescent="0.2">
      <c r="BR185" s="194"/>
    </row>
    <row r="186" spans="70:70" x14ac:dyDescent="0.2">
      <c r="BR186" s="194"/>
    </row>
    <row r="187" spans="70:70" x14ac:dyDescent="0.2">
      <c r="BR187" s="194"/>
    </row>
    <row r="188" spans="70:70" x14ac:dyDescent="0.2">
      <c r="BR188" s="194"/>
    </row>
    <row r="189" spans="70:70" x14ac:dyDescent="0.2">
      <c r="BR189" s="194"/>
    </row>
    <row r="190" spans="70:70" x14ac:dyDescent="0.2">
      <c r="BR190" s="194"/>
    </row>
    <row r="191" spans="70:70" x14ac:dyDescent="0.2">
      <c r="BR191" s="194"/>
    </row>
    <row r="192" spans="70:70" x14ac:dyDescent="0.2">
      <c r="BR192" s="194"/>
    </row>
    <row r="193" spans="70:70" x14ac:dyDescent="0.2">
      <c r="BR193" s="194"/>
    </row>
    <row r="194" spans="70:70" x14ac:dyDescent="0.2">
      <c r="BR194" s="194"/>
    </row>
    <row r="195" spans="70:70" x14ac:dyDescent="0.2">
      <c r="BR195" s="194"/>
    </row>
    <row r="196" spans="70:70" x14ac:dyDescent="0.2">
      <c r="BR196" s="194"/>
    </row>
    <row r="197" spans="70:70" x14ac:dyDescent="0.2">
      <c r="BR197" s="194"/>
    </row>
    <row r="198" spans="70:70" x14ac:dyDescent="0.2">
      <c r="BR198" s="194"/>
    </row>
    <row r="199" spans="70:70" x14ac:dyDescent="0.2">
      <c r="BR199" s="194"/>
    </row>
    <row r="200" spans="70:70" x14ac:dyDescent="0.2">
      <c r="BR200" s="194"/>
    </row>
    <row r="201" spans="70:70" x14ac:dyDescent="0.2">
      <c r="BR201" s="194"/>
    </row>
    <row r="202" spans="70:70" x14ac:dyDescent="0.2">
      <c r="BR202" s="194"/>
    </row>
    <row r="203" spans="70:70" x14ac:dyDescent="0.2">
      <c r="BR203" s="194"/>
    </row>
    <row r="204" spans="70:70" x14ac:dyDescent="0.2">
      <c r="BR204" s="194"/>
    </row>
    <row r="205" spans="70:70" x14ac:dyDescent="0.2">
      <c r="BR205" s="194"/>
    </row>
    <row r="206" spans="70:70" x14ac:dyDescent="0.2">
      <c r="BR206" s="194"/>
    </row>
    <row r="207" spans="70:70" x14ac:dyDescent="0.2">
      <c r="BR207" s="194"/>
    </row>
    <row r="208" spans="70:70" x14ac:dyDescent="0.2">
      <c r="BR208" s="194"/>
    </row>
    <row r="209" spans="70:70" x14ac:dyDescent="0.2">
      <c r="BR209" s="194"/>
    </row>
    <row r="210" spans="70:70" x14ac:dyDescent="0.2">
      <c r="BR210" s="194"/>
    </row>
    <row r="211" spans="70:70" x14ac:dyDescent="0.2">
      <c r="BR211" s="194"/>
    </row>
    <row r="212" spans="70:70" x14ac:dyDescent="0.2">
      <c r="BR212" s="194"/>
    </row>
    <row r="213" spans="70:70" x14ac:dyDescent="0.2">
      <c r="BR213" s="194"/>
    </row>
    <row r="214" spans="70:70" x14ac:dyDescent="0.2">
      <c r="BR214" s="194"/>
    </row>
    <row r="215" spans="70:70" x14ac:dyDescent="0.2">
      <c r="BR215" s="194"/>
    </row>
    <row r="216" spans="70:70" x14ac:dyDescent="0.2">
      <c r="BR216" s="194"/>
    </row>
    <row r="217" spans="70:70" x14ac:dyDescent="0.2">
      <c r="BR217" s="194"/>
    </row>
    <row r="218" spans="70:70" x14ac:dyDescent="0.2">
      <c r="BR218" s="194"/>
    </row>
    <row r="219" spans="70:70" x14ac:dyDescent="0.2">
      <c r="BR219" s="194"/>
    </row>
    <row r="220" spans="70:70" x14ac:dyDescent="0.2">
      <c r="BR220" s="194"/>
    </row>
    <row r="221" spans="70:70" x14ac:dyDescent="0.2">
      <c r="BR221" s="194"/>
    </row>
    <row r="222" spans="70:70" x14ac:dyDescent="0.2">
      <c r="BR222" s="194"/>
    </row>
    <row r="223" spans="70:70" x14ac:dyDescent="0.2">
      <c r="BR223" s="194"/>
    </row>
    <row r="224" spans="70:70" x14ac:dyDescent="0.2">
      <c r="BR224" s="194"/>
    </row>
    <row r="225" spans="70:70" x14ac:dyDescent="0.2">
      <c r="BR225" s="194"/>
    </row>
    <row r="226" spans="70:70" x14ac:dyDescent="0.2">
      <c r="BR226" s="194"/>
    </row>
    <row r="227" spans="70:70" x14ac:dyDescent="0.2">
      <c r="BR227" s="194"/>
    </row>
    <row r="228" spans="70:70" x14ac:dyDescent="0.2">
      <c r="BR228" s="194"/>
    </row>
    <row r="229" spans="70:70" x14ac:dyDescent="0.2">
      <c r="BR229" s="194"/>
    </row>
    <row r="230" spans="70:70" x14ac:dyDescent="0.2">
      <c r="BR230" s="194"/>
    </row>
    <row r="231" spans="70:70" x14ac:dyDescent="0.2">
      <c r="BR231" s="194"/>
    </row>
    <row r="232" spans="70:70" x14ac:dyDescent="0.2">
      <c r="BR232" s="194"/>
    </row>
    <row r="233" spans="70:70" x14ac:dyDescent="0.2">
      <c r="BR233" s="194"/>
    </row>
    <row r="234" spans="70:70" x14ac:dyDescent="0.2">
      <c r="BR234" s="194"/>
    </row>
    <row r="235" spans="70:70" x14ac:dyDescent="0.2">
      <c r="BR235" s="194"/>
    </row>
    <row r="236" spans="70:70" x14ac:dyDescent="0.2">
      <c r="BR236" s="194"/>
    </row>
    <row r="237" spans="70:70" x14ac:dyDescent="0.2">
      <c r="BR237" s="194"/>
    </row>
    <row r="238" spans="70:70" x14ac:dyDescent="0.2">
      <c r="BR238" s="194"/>
    </row>
    <row r="239" spans="70:70" x14ac:dyDescent="0.2">
      <c r="BR239" s="194"/>
    </row>
    <row r="240" spans="70:70" x14ac:dyDescent="0.2">
      <c r="BR240" s="194"/>
    </row>
    <row r="241" spans="70:70" x14ac:dyDescent="0.2">
      <c r="BR241" s="194"/>
    </row>
    <row r="242" spans="70:70" x14ac:dyDescent="0.2">
      <c r="BR242" s="194"/>
    </row>
    <row r="243" spans="70:70" x14ac:dyDescent="0.2">
      <c r="BR243" s="194"/>
    </row>
    <row r="244" spans="70:70" x14ac:dyDescent="0.2">
      <c r="BR244" s="194"/>
    </row>
    <row r="245" spans="70:70" x14ac:dyDescent="0.2">
      <c r="BR245" s="194"/>
    </row>
    <row r="246" spans="70:70" x14ac:dyDescent="0.2">
      <c r="BR246" s="194"/>
    </row>
    <row r="247" spans="70:70" x14ac:dyDescent="0.2">
      <c r="BR247" s="194"/>
    </row>
    <row r="248" spans="70:70" x14ac:dyDescent="0.2">
      <c r="BR248" s="194"/>
    </row>
    <row r="249" spans="70:70" x14ac:dyDescent="0.2">
      <c r="BR249" s="194"/>
    </row>
    <row r="250" spans="70:70" x14ac:dyDescent="0.2">
      <c r="BR250" s="194"/>
    </row>
    <row r="251" spans="70:70" x14ac:dyDescent="0.2">
      <c r="BR251" s="194"/>
    </row>
    <row r="252" spans="70:70" x14ac:dyDescent="0.2">
      <c r="BR252" s="194"/>
    </row>
    <row r="253" spans="70:70" x14ac:dyDescent="0.2">
      <c r="BR253" s="194"/>
    </row>
    <row r="254" spans="70:70" x14ac:dyDescent="0.2">
      <c r="BR254" s="194"/>
    </row>
    <row r="255" spans="70:70" x14ac:dyDescent="0.2">
      <c r="BR255" s="194"/>
    </row>
    <row r="256" spans="70:70" x14ac:dyDescent="0.2">
      <c r="BR256" s="194"/>
    </row>
    <row r="257" spans="70:70" x14ac:dyDescent="0.2">
      <c r="BR257" s="194"/>
    </row>
    <row r="258" spans="70:70" x14ac:dyDescent="0.2">
      <c r="BR258" s="194"/>
    </row>
    <row r="259" spans="70:70" x14ac:dyDescent="0.2">
      <c r="BR259" s="194"/>
    </row>
    <row r="260" spans="70:70" x14ac:dyDescent="0.2">
      <c r="BR260" s="194"/>
    </row>
    <row r="261" spans="70:70" x14ac:dyDescent="0.2">
      <c r="BR261" s="194"/>
    </row>
    <row r="262" spans="70:70" x14ac:dyDescent="0.2">
      <c r="BR262" s="194"/>
    </row>
    <row r="263" spans="70:70" x14ac:dyDescent="0.2">
      <c r="BR263" s="194"/>
    </row>
    <row r="264" spans="70:70" x14ac:dyDescent="0.2">
      <c r="BR264" s="194"/>
    </row>
    <row r="265" spans="70:70" x14ac:dyDescent="0.2">
      <c r="BR265" s="194"/>
    </row>
    <row r="266" spans="70:70" x14ac:dyDescent="0.2">
      <c r="BR266" s="194"/>
    </row>
    <row r="267" spans="70:70" x14ac:dyDescent="0.2">
      <c r="BR267" s="194"/>
    </row>
    <row r="268" spans="70:70" x14ac:dyDescent="0.2">
      <c r="BR268" s="194"/>
    </row>
    <row r="269" spans="70:70" x14ac:dyDescent="0.2">
      <c r="BR269" s="194"/>
    </row>
    <row r="270" spans="70:70" x14ac:dyDescent="0.2">
      <c r="BR270" s="194"/>
    </row>
    <row r="271" spans="70:70" x14ac:dyDescent="0.2">
      <c r="BR271" s="194"/>
    </row>
    <row r="272" spans="70:70" x14ac:dyDescent="0.2">
      <c r="BR272" s="194"/>
    </row>
    <row r="273" spans="70:70" x14ac:dyDescent="0.2">
      <c r="BR273" s="194"/>
    </row>
    <row r="274" spans="70:70" x14ac:dyDescent="0.2">
      <c r="BR274" s="194"/>
    </row>
    <row r="275" spans="70:70" x14ac:dyDescent="0.2">
      <c r="BR275" s="194"/>
    </row>
    <row r="276" spans="70:70" x14ac:dyDescent="0.2">
      <c r="BR276" s="194"/>
    </row>
    <row r="277" spans="70:70" x14ac:dyDescent="0.2">
      <c r="BR277" s="194"/>
    </row>
    <row r="278" spans="70:70" x14ac:dyDescent="0.2">
      <c r="BR278" s="194"/>
    </row>
    <row r="279" spans="70:70" x14ac:dyDescent="0.2">
      <c r="BR279" s="194"/>
    </row>
    <row r="280" spans="70:70" x14ac:dyDescent="0.2">
      <c r="BR280" s="194"/>
    </row>
    <row r="281" spans="70:70" x14ac:dyDescent="0.2">
      <c r="BR281" s="194"/>
    </row>
    <row r="282" spans="70:70" x14ac:dyDescent="0.2">
      <c r="BR282" s="194"/>
    </row>
    <row r="283" spans="70:70" x14ac:dyDescent="0.2">
      <c r="BR283" s="194"/>
    </row>
    <row r="284" spans="70:70" x14ac:dyDescent="0.2">
      <c r="BR284" s="194"/>
    </row>
    <row r="285" spans="70:70" x14ac:dyDescent="0.2">
      <c r="BR285" s="194"/>
    </row>
    <row r="286" spans="70:70" x14ac:dyDescent="0.2">
      <c r="BR286" s="194"/>
    </row>
    <row r="287" spans="70:70" x14ac:dyDescent="0.2">
      <c r="BR287" s="194"/>
    </row>
    <row r="288" spans="70:70" x14ac:dyDescent="0.2">
      <c r="BR288" s="194"/>
    </row>
    <row r="289" spans="70:70" x14ac:dyDescent="0.2">
      <c r="BR289" s="194"/>
    </row>
    <row r="290" spans="70:70" x14ac:dyDescent="0.2">
      <c r="BR290" s="194"/>
    </row>
    <row r="291" spans="70:70" x14ac:dyDescent="0.2">
      <c r="BR291" s="194"/>
    </row>
    <row r="292" spans="70:70" x14ac:dyDescent="0.2">
      <c r="BR292" s="194"/>
    </row>
    <row r="293" spans="70:70" x14ac:dyDescent="0.2">
      <c r="BR293" s="194"/>
    </row>
    <row r="294" spans="70:70" x14ac:dyDescent="0.2">
      <c r="BR294" s="194"/>
    </row>
    <row r="295" spans="70:70" x14ac:dyDescent="0.2">
      <c r="BR295" s="194"/>
    </row>
    <row r="296" spans="70:70" x14ac:dyDescent="0.2">
      <c r="BR296" s="194"/>
    </row>
    <row r="297" spans="70:70" x14ac:dyDescent="0.2">
      <c r="BR297" s="194"/>
    </row>
    <row r="298" spans="70:70" x14ac:dyDescent="0.2">
      <c r="BR298" s="194"/>
    </row>
    <row r="299" spans="70:70" x14ac:dyDescent="0.2">
      <c r="BR299" s="194"/>
    </row>
    <row r="300" spans="70:70" x14ac:dyDescent="0.2">
      <c r="BR300" s="194"/>
    </row>
    <row r="301" spans="70:70" x14ac:dyDescent="0.2">
      <c r="BR301" s="194"/>
    </row>
    <row r="302" spans="70:70" x14ac:dyDescent="0.2">
      <c r="BR302" s="194"/>
    </row>
    <row r="303" spans="70:70" x14ac:dyDescent="0.2">
      <c r="BR303" s="194"/>
    </row>
    <row r="304" spans="70:70" x14ac:dyDescent="0.2">
      <c r="BR304" s="194"/>
    </row>
    <row r="305" spans="70:70" x14ac:dyDescent="0.2">
      <c r="BR305" s="194"/>
    </row>
    <row r="306" spans="70:70" x14ac:dyDescent="0.2">
      <c r="BR306" s="194"/>
    </row>
    <row r="307" spans="70:70" x14ac:dyDescent="0.2">
      <c r="BR307" s="194"/>
    </row>
    <row r="308" spans="70:70" x14ac:dyDescent="0.2">
      <c r="BR308" s="194"/>
    </row>
    <row r="309" spans="70:70" x14ac:dyDescent="0.2">
      <c r="BR309" s="194"/>
    </row>
    <row r="310" spans="70:70" x14ac:dyDescent="0.2">
      <c r="BR310" s="194"/>
    </row>
    <row r="311" spans="70:70" x14ac:dyDescent="0.2">
      <c r="BR311" s="194"/>
    </row>
    <row r="312" spans="70:70" x14ac:dyDescent="0.2">
      <c r="BR312" s="194"/>
    </row>
    <row r="313" spans="70:70" x14ac:dyDescent="0.2">
      <c r="BR313" s="194"/>
    </row>
    <row r="314" spans="70:70" x14ac:dyDescent="0.2">
      <c r="BR314" s="194"/>
    </row>
    <row r="315" spans="70:70" x14ac:dyDescent="0.2">
      <c r="BR315" s="194"/>
    </row>
    <row r="316" spans="70:70" x14ac:dyDescent="0.2">
      <c r="BR316" s="194"/>
    </row>
    <row r="317" spans="70:70" x14ac:dyDescent="0.2">
      <c r="BR317" s="194"/>
    </row>
    <row r="318" spans="70:70" x14ac:dyDescent="0.2">
      <c r="BR318" s="194"/>
    </row>
    <row r="319" spans="70:70" x14ac:dyDescent="0.2">
      <c r="BR319" s="194"/>
    </row>
    <row r="320" spans="70:70" x14ac:dyDescent="0.2">
      <c r="BR320" s="194"/>
    </row>
    <row r="321" spans="70:70" x14ac:dyDescent="0.2">
      <c r="BR321" s="194"/>
    </row>
    <row r="322" spans="70:70" x14ac:dyDescent="0.2">
      <c r="BR322" s="194"/>
    </row>
    <row r="323" spans="70:70" x14ac:dyDescent="0.2">
      <c r="BR323" s="194"/>
    </row>
    <row r="324" spans="70:70" x14ac:dyDescent="0.2">
      <c r="BR324" s="194"/>
    </row>
    <row r="325" spans="70:70" x14ac:dyDescent="0.2">
      <c r="BR325" s="194"/>
    </row>
    <row r="326" spans="70:70" x14ac:dyDescent="0.2">
      <c r="BR326" s="194"/>
    </row>
    <row r="327" spans="70:70" x14ac:dyDescent="0.2">
      <c r="BR327" s="194"/>
    </row>
    <row r="328" spans="70:70" x14ac:dyDescent="0.2">
      <c r="BR328" s="194"/>
    </row>
    <row r="329" spans="70:70" x14ac:dyDescent="0.2">
      <c r="BR329" s="194"/>
    </row>
    <row r="330" spans="70:70" x14ac:dyDescent="0.2">
      <c r="BR330" s="194"/>
    </row>
    <row r="331" spans="70:70" x14ac:dyDescent="0.2">
      <c r="BR331" s="194"/>
    </row>
    <row r="332" spans="70:70" x14ac:dyDescent="0.2">
      <c r="BR332" s="194"/>
    </row>
    <row r="333" spans="70:70" x14ac:dyDescent="0.2">
      <c r="BR333" s="194"/>
    </row>
    <row r="334" spans="70:70" x14ac:dyDescent="0.2">
      <c r="BR334" s="194"/>
    </row>
    <row r="335" spans="70:70" x14ac:dyDescent="0.2">
      <c r="BR335" s="194"/>
    </row>
    <row r="336" spans="70:70" x14ac:dyDescent="0.2">
      <c r="BR336" s="194"/>
    </row>
    <row r="337" spans="70:70" x14ac:dyDescent="0.2">
      <c r="BR337" s="194"/>
    </row>
    <row r="338" spans="70:70" x14ac:dyDescent="0.2">
      <c r="BR338" s="194"/>
    </row>
    <row r="339" spans="70:70" x14ac:dyDescent="0.2">
      <c r="BR339" s="194"/>
    </row>
    <row r="340" spans="70:70" x14ac:dyDescent="0.2">
      <c r="BR340" s="194"/>
    </row>
    <row r="341" spans="70:70" x14ac:dyDescent="0.2">
      <c r="BR341" s="194"/>
    </row>
    <row r="342" spans="70:70" x14ac:dyDescent="0.2">
      <c r="BR342" s="194"/>
    </row>
    <row r="343" spans="70:70" x14ac:dyDescent="0.2">
      <c r="BR343" s="194"/>
    </row>
    <row r="344" spans="70:70" x14ac:dyDescent="0.2">
      <c r="BR344" s="194"/>
    </row>
    <row r="345" spans="70:70" x14ac:dyDescent="0.2">
      <c r="BR345" s="194"/>
    </row>
    <row r="346" spans="70:70" x14ac:dyDescent="0.2">
      <c r="BR346" s="194"/>
    </row>
    <row r="347" spans="70:70" x14ac:dyDescent="0.2">
      <c r="BR347" s="194"/>
    </row>
    <row r="348" spans="70:70" x14ac:dyDescent="0.2">
      <c r="BR348" s="194"/>
    </row>
    <row r="349" spans="70:70" x14ac:dyDescent="0.2">
      <c r="BR349" s="194"/>
    </row>
    <row r="350" spans="70:70" x14ac:dyDescent="0.2">
      <c r="BR350" s="194"/>
    </row>
    <row r="351" spans="70:70" x14ac:dyDescent="0.2">
      <c r="BR351" s="194"/>
    </row>
    <row r="352" spans="70:70" x14ac:dyDescent="0.2">
      <c r="BR352" s="194"/>
    </row>
    <row r="353" spans="70:70" x14ac:dyDescent="0.2">
      <c r="BR353" s="194"/>
    </row>
    <row r="354" spans="70:70" x14ac:dyDescent="0.2">
      <c r="BR354" s="194"/>
    </row>
    <row r="355" spans="70:70" x14ac:dyDescent="0.2">
      <c r="BR355" s="194"/>
    </row>
    <row r="356" spans="70:70" x14ac:dyDescent="0.2">
      <c r="BR356" s="194"/>
    </row>
    <row r="357" spans="70:70" x14ac:dyDescent="0.2">
      <c r="BR357" s="194"/>
    </row>
    <row r="358" spans="70:70" x14ac:dyDescent="0.2">
      <c r="BR358" s="194"/>
    </row>
    <row r="359" spans="70:70" x14ac:dyDescent="0.2">
      <c r="BR359" s="194"/>
    </row>
    <row r="360" spans="70:70" x14ac:dyDescent="0.2">
      <c r="BR360" s="194"/>
    </row>
    <row r="361" spans="70:70" x14ac:dyDescent="0.2">
      <c r="BR361" s="194"/>
    </row>
    <row r="362" spans="70:70" x14ac:dyDescent="0.2">
      <c r="BR362" s="194"/>
    </row>
    <row r="363" spans="70:70" x14ac:dyDescent="0.2">
      <c r="BR363" s="194"/>
    </row>
    <row r="364" spans="70:70" x14ac:dyDescent="0.2">
      <c r="BR364" s="194"/>
    </row>
    <row r="365" spans="70:70" x14ac:dyDescent="0.2">
      <c r="BR365" s="194"/>
    </row>
    <row r="366" spans="70:70" x14ac:dyDescent="0.2">
      <c r="BR366" s="194"/>
    </row>
    <row r="367" spans="70:70" x14ac:dyDescent="0.2">
      <c r="BR367" s="194"/>
    </row>
    <row r="368" spans="70:70" x14ac:dyDescent="0.2">
      <c r="BR368" s="194"/>
    </row>
    <row r="369" spans="70:70" x14ac:dyDescent="0.2">
      <c r="BR369" s="194"/>
    </row>
    <row r="370" spans="70:70" x14ac:dyDescent="0.2">
      <c r="BR370" s="194"/>
    </row>
    <row r="371" spans="70:70" x14ac:dyDescent="0.2">
      <c r="BR371" s="194"/>
    </row>
    <row r="372" spans="70:70" x14ac:dyDescent="0.2">
      <c r="BR372" s="194"/>
    </row>
    <row r="373" spans="70:70" x14ac:dyDescent="0.2">
      <c r="BR373" s="194"/>
    </row>
    <row r="374" spans="70:70" x14ac:dyDescent="0.2">
      <c r="BR374" s="194"/>
    </row>
    <row r="375" spans="70:70" x14ac:dyDescent="0.2">
      <c r="BR375" s="194"/>
    </row>
    <row r="376" spans="70:70" x14ac:dyDescent="0.2">
      <c r="BR376" s="194"/>
    </row>
    <row r="377" spans="70:70" x14ac:dyDescent="0.2">
      <c r="BR377" s="194"/>
    </row>
    <row r="378" spans="70:70" x14ac:dyDescent="0.2">
      <c r="BR378" s="194"/>
    </row>
    <row r="379" spans="70:70" x14ac:dyDescent="0.2">
      <c r="BR379" s="194"/>
    </row>
    <row r="380" spans="70:70" x14ac:dyDescent="0.2">
      <c r="BR380" s="194"/>
    </row>
    <row r="381" spans="70:70" x14ac:dyDescent="0.2">
      <c r="BR381" s="194"/>
    </row>
    <row r="382" spans="70:70" x14ac:dyDescent="0.2">
      <c r="BR382" s="194"/>
    </row>
    <row r="383" spans="70:70" x14ac:dyDescent="0.2">
      <c r="BR383" s="194"/>
    </row>
    <row r="384" spans="70:70" x14ac:dyDescent="0.2">
      <c r="BR384" s="194"/>
    </row>
    <row r="385" spans="70:70" x14ac:dyDescent="0.2">
      <c r="BR385" s="194"/>
    </row>
    <row r="386" spans="70:70" x14ac:dyDescent="0.2">
      <c r="BR386" s="194"/>
    </row>
    <row r="387" spans="70:70" x14ac:dyDescent="0.2">
      <c r="BR387" s="194"/>
    </row>
    <row r="388" spans="70:70" x14ac:dyDescent="0.2">
      <c r="BR388" s="194"/>
    </row>
    <row r="389" spans="70:70" x14ac:dyDescent="0.2">
      <c r="BR389" s="194"/>
    </row>
    <row r="390" spans="70:70" x14ac:dyDescent="0.2">
      <c r="BR390" s="194"/>
    </row>
    <row r="391" spans="70:70" x14ac:dyDescent="0.2">
      <c r="BR391" s="194"/>
    </row>
    <row r="392" spans="70:70" x14ac:dyDescent="0.2">
      <c r="BR392" s="194"/>
    </row>
    <row r="393" spans="70:70" x14ac:dyDescent="0.2">
      <c r="BR393" s="194"/>
    </row>
    <row r="394" spans="70:70" x14ac:dyDescent="0.2">
      <c r="BR394" s="194"/>
    </row>
    <row r="395" spans="70:70" x14ac:dyDescent="0.2">
      <c r="BR395" s="194"/>
    </row>
    <row r="396" spans="70:70" x14ac:dyDescent="0.2">
      <c r="BR396" s="194"/>
    </row>
    <row r="397" spans="70:70" x14ac:dyDescent="0.2">
      <c r="BR397" s="194"/>
    </row>
    <row r="398" spans="70:70" x14ac:dyDescent="0.2">
      <c r="BR398" s="194"/>
    </row>
    <row r="399" spans="70:70" x14ac:dyDescent="0.2">
      <c r="BR399" s="194"/>
    </row>
    <row r="400" spans="70:70" x14ac:dyDescent="0.2">
      <c r="BR400" s="194"/>
    </row>
    <row r="401" spans="70:70" x14ac:dyDescent="0.2">
      <c r="BR401" s="194"/>
    </row>
    <row r="402" spans="70:70" x14ac:dyDescent="0.2">
      <c r="BR402" s="194"/>
    </row>
    <row r="403" spans="70:70" x14ac:dyDescent="0.2">
      <c r="BR403" s="194"/>
    </row>
    <row r="404" spans="70:70" x14ac:dyDescent="0.2">
      <c r="BR404" s="194"/>
    </row>
    <row r="405" spans="70:70" x14ac:dyDescent="0.2">
      <c r="BR405" s="194"/>
    </row>
    <row r="406" spans="70:70" x14ac:dyDescent="0.2">
      <c r="BR406" s="194"/>
    </row>
    <row r="407" spans="70:70" x14ac:dyDescent="0.2">
      <c r="BR407" s="194"/>
    </row>
    <row r="408" spans="70:70" x14ac:dyDescent="0.2">
      <c r="BR408" s="194"/>
    </row>
    <row r="409" spans="70:70" x14ac:dyDescent="0.2">
      <c r="BR409" s="194"/>
    </row>
    <row r="410" spans="70:70" x14ac:dyDescent="0.2">
      <c r="BR410" s="194"/>
    </row>
    <row r="411" spans="70:70" x14ac:dyDescent="0.2">
      <c r="BR411" s="194"/>
    </row>
    <row r="412" spans="70:70" x14ac:dyDescent="0.2">
      <c r="BR412" s="194"/>
    </row>
    <row r="413" spans="70:70" x14ac:dyDescent="0.2">
      <c r="BR413" s="194"/>
    </row>
    <row r="414" spans="70:70" x14ac:dyDescent="0.2">
      <c r="BR414" s="194"/>
    </row>
    <row r="415" spans="70:70" x14ac:dyDescent="0.2">
      <c r="BR415" s="194"/>
    </row>
    <row r="416" spans="70:70" x14ac:dyDescent="0.2">
      <c r="BR416" s="194"/>
    </row>
    <row r="417" spans="70:70" x14ac:dyDescent="0.2">
      <c r="BR417" s="194"/>
    </row>
    <row r="418" spans="70:70" x14ac:dyDescent="0.2">
      <c r="BR418" s="194"/>
    </row>
    <row r="419" spans="70:70" x14ac:dyDescent="0.2">
      <c r="BR419" s="194"/>
    </row>
    <row r="420" spans="70:70" x14ac:dyDescent="0.2">
      <c r="BR420" s="194"/>
    </row>
    <row r="421" spans="70:70" x14ac:dyDescent="0.2">
      <c r="BR421" s="194"/>
    </row>
    <row r="422" spans="70:70" x14ac:dyDescent="0.2">
      <c r="BR422" s="194"/>
    </row>
    <row r="423" spans="70:70" x14ac:dyDescent="0.2">
      <c r="BR423" s="194"/>
    </row>
    <row r="424" spans="70:70" x14ac:dyDescent="0.2">
      <c r="BR424" s="194"/>
    </row>
    <row r="425" spans="70:70" x14ac:dyDescent="0.2">
      <c r="BR425" s="194"/>
    </row>
    <row r="426" spans="70:70" x14ac:dyDescent="0.2">
      <c r="BR426" s="194"/>
    </row>
    <row r="427" spans="70:70" x14ac:dyDescent="0.2">
      <c r="BR427" s="194"/>
    </row>
    <row r="428" spans="70:70" x14ac:dyDescent="0.2">
      <c r="BR428" s="194"/>
    </row>
  </sheetData>
  <mergeCells count="119">
    <mergeCell ref="AM6:AO8"/>
    <mergeCell ref="AP6:AR8"/>
    <mergeCell ref="AS6:AU8"/>
    <mergeCell ref="BH6:BH7"/>
    <mergeCell ref="BI6:BI7"/>
    <mergeCell ref="BJ6:BJ7"/>
    <mergeCell ref="L2:BF2"/>
    <mergeCell ref="L6:N8"/>
    <mergeCell ref="O6:Q8"/>
    <mergeCell ref="R6:T8"/>
    <mergeCell ref="U6:W8"/>
    <mergeCell ref="X6:Z8"/>
    <mergeCell ref="AA6:AC8"/>
    <mergeCell ref="AD6:AF8"/>
    <mergeCell ref="AG6:AI8"/>
    <mergeCell ref="AJ6:AL8"/>
    <mergeCell ref="CM6:CM7"/>
    <mergeCell ref="CN6:CN7"/>
    <mergeCell ref="CO6:CO7"/>
    <mergeCell ref="AV8:AX8"/>
    <mergeCell ref="AY8:BA8"/>
    <mergeCell ref="BB8:BD8"/>
    <mergeCell ref="CC6:CC7"/>
    <mergeCell ref="CF6:CF7"/>
    <mergeCell ref="CG6:CG7"/>
    <mergeCell ref="CH6:CH7"/>
    <mergeCell ref="CI6:CI7"/>
    <mergeCell ref="CL6:CL7"/>
    <mergeCell ref="BU6:BU7"/>
    <mergeCell ref="BV6:BV7"/>
    <mergeCell ref="BW6:BW7"/>
    <mergeCell ref="BZ6:BZ7"/>
    <mergeCell ref="CA6:CA7"/>
    <mergeCell ref="CB6:CB7"/>
    <mergeCell ref="BK6:BK7"/>
    <mergeCell ref="BN6:BN7"/>
    <mergeCell ref="BO6:BO7"/>
    <mergeCell ref="BP6:BP7"/>
    <mergeCell ref="BQ6:BQ7"/>
    <mergeCell ref="BT6:BT7"/>
    <mergeCell ref="BO25:BO26"/>
    <mergeCell ref="L22:T22"/>
    <mergeCell ref="AJ22:AU22"/>
    <mergeCell ref="L23:T23"/>
    <mergeCell ref="AG23:AI23"/>
    <mergeCell ref="AJ23:AU23"/>
    <mergeCell ref="L24:T24"/>
    <mergeCell ref="AG24:AI24"/>
    <mergeCell ref="AJ24:AU24"/>
    <mergeCell ref="CH25:CH26"/>
    <mergeCell ref="CI25:CI26"/>
    <mergeCell ref="L26:T26"/>
    <mergeCell ref="AJ26:AU26"/>
    <mergeCell ref="L27:T27"/>
    <mergeCell ref="AG27:AI27"/>
    <mergeCell ref="AJ27:AU27"/>
    <mergeCell ref="BZ25:BZ26"/>
    <mergeCell ref="CA25:CA26"/>
    <mergeCell ref="CB25:CB26"/>
    <mergeCell ref="CC25:CC26"/>
    <mergeCell ref="CF25:CF26"/>
    <mergeCell ref="CG25:CG26"/>
    <mergeCell ref="BP25:BP26"/>
    <mergeCell ref="BQ25:BQ26"/>
    <mergeCell ref="BT25:BT26"/>
    <mergeCell ref="BU25:BU26"/>
    <mergeCell ref="BV25:BV26"/>
    <mergeCell ref="BW25:BW26"/>
    <mergeCell ref="BH25:BH26"/>
    <mergeCell ref="BI25:BI26"/>
    <mergeCell ref="BJ25:BJ26"/>
    <mergeCell ref="BK25:BK26"/>
    <mergeCell ref="BN25:BN26"/>
    <mergeCell ref="L31:T31"/>
    <mergeCell ref="AG31:AI31"/>
    <mergeCell ref="AJ31:AU31"/>
    <mergeCell ref="L32:T32"/>
    <mergeCell ref="AJ32:AU32"/>
    <mergeCell ref="L33:T33"/>
    <mergeCell ref="AG33:AI33"/>
    <mergeCell ref="AJ33:AU33"/>
    <mergeCell ref="L28:T28"/>
    <mergeCell ref="AG28:AI28"/>
    <mergeCell ref="AJ28:AU28"/>
    <mergeCell ref="L29:T29"/>
    <mergeCell ref="AJ29:AU29"/>
    <mergeCell ref="L30:T30"/>
    <mergeCell ref="AG30:AI30"/>
    <mergeCell ref="AJ30:AU30"/>
    <mergeCell ref="L37:T37"/>
    <mergeCell ref="AG37:AI37"/>
    <mergeCell ref="AJ37:AU37"/>
    <mergeCell ref="L38:T38"/>
    <mergeCell ref="AJ38:AU38"/>
    <mergeCell ref="L39:T39"/>
    <mergeCell ref="AG39:AI39"/>
    <mergeCell ref="AJ39:AU39"/>
    <mergeCell ref="L34:T34"/>
    <mergeCell ref="AG34:AI34"/>
    <mergeCell ref="AJ34:AU34"/>
    <mergeCell ref="L35:T35"/>
    <mergeCell ref="AJ35:AU35"/>
    <mergeCell ref="L36:T36"/>
    <mergeCell ref="AG36:AI36"/>
    <mergeCell ref="AJ36:AU36"/>
    <mergeCell ref="K47:O47"/>
    <mergeCell ref="BS47:CI47"/>
    <mergeCell ref="AJ43:AU43"/>
    <mergeCell ref="L44:T44"/>
    <mergeCell ref="AJ44:AU44"/>
    <mergeCell ref="AJ45:AU45"/>
    <mergeCell ref="L46:T46"/>
    <mergeCell ref="AJ46:AU46"/>
    <mergeCell ref="L40:T40"/>
    <mergeCell ref="AG40:AI40"/>
    <mergeCell ref="AJ40:AU40"/>
    <mergeCell ref="AJ41:AU41"/>
    <mergeCell ref="L42:T42"/>
    <mergeCell ref="AJ42:AU42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R57"/>
  <sheetViews>
    <sheetView tabSelected="1" zoomScale="50" zoomScaleNormal="50" workbookViewId="0">
      <selection activeCell="AF43" sqref="AF43"/>
    </sheetView>
  </sheetViews>
  <sheetFormatPr baseColWidth="10" defaultColWidth="11.42578125" defaultRowHeight="12.75" x14ac:dyDescent="0.2"/>
  <cols>
    <col min="1" max="1" width="5.7109375" style="194" customWidth="1"/>
    <col min="2" max="2" width="14.7109375" style="110" hidden="1" customWidth="1"/>
    <col min="3" max="3" width="7.7109375" style="110" hidden="1" customWidth="1"/>
    <col min="4" max="4" width="22.7109375" style="110" hidden="1" customWidth="1"/>
    <col min="5" max="7" width="7.7109375" style="110" hidden="1" customWidth="1"/>
    <col min="8" max="8" width="14.7109375" style="110" hidden="1" customWidth="1"/>
    <col min="9" max="9" width="7.7109375" style="110" hidden="1" customWidth="1"/>
    <col min="10" max="10" width="22.7109375" style="110" hidden="1" customWidth="1"/>
    <col min="11" max="11" width="22.7109375" style="110" customWidth="1"/>
    <col min="12" max="12" width="5.7109375" style="110" customWidth="1"/>
    <col min="13" max="13" width="1.7109375" style="110" customWidth="1"/>
    <col min="14" max="15" width="5.7109375" style="110" customWidth="1"/>
    <col min="16" max="16" width="1.7109375" style="110" customWidth="1"/>
    <col min="17" max="18" width="5.7109375" style="110" customWidth="1"/>
    <col min="19" max="19" width="1.7109375" style="110" customWidth="1"/>
    <col min="20" max="21" width="5.7109375" style="110" customWidth="1"/>
    <col min="22" max="22" width="1.7109375" style="110" customWidth="1"/>
    <col min="23" max="24" width="5.7109375" style="110" customWidth="1"/>
    <col min="25" max="25" width="1.7109375" style="110" customWidth="1"/>
    <col min="26" max="27" width="5.7109375" style="110" customWidth="1"/>
    <col min="28" max="28" width="1.7109375" style="110" customWidth="1"/>
    <col min="29" max="30" width="5.7109375" style="110" customWidth="1"/>
    <col min="31" max="31" width="1.7109375" style="110" customWidth="1"/>
    <col min="32" max="33" width="5.7109375" style="110" customWidth="1"/>
    <col min="34" max="34" width="1.7109375" style="110" customWidth="1"/>
    <col min="35" max="36" width="5.7109375" style="110" customWidth="1"/>
    <col min="37" max="37" width="1.7109375" style="110" customWidth="1"/>
    <col min="38" max="39" width="5.7109375" style="110" customWidth="1"/>
    <col min="40" max="40" width="1.7109375" style="110" customWidth="1"/>
    <col min="41" max="42" width="5.7109375" style="110" customWidth="1"/>
    <col min="43" max="43" width="1.7109375" style="110" customWidth="1"/>
    <col min="44" max="45" width="5.7109375" style="110" customWidth="1"/>
    <col min="46" max="46" width="1.7109375" style="110" customWidth="1"/>
    <col min="47" max="48" width="5.7109375" style="110" customWidth="1"/>
    <col min="49" max="49" width="1.7109375" style="110" customWidth="1"/>
    <col min="50" max="51" width="5.7109375" style="110" customWidth="1"/>
    <col min="52" max="52" width="1.7109375" style="110" customWidth="1"/>
    <col min="53" max="54" width="5.7109375" style="110" customWidth="1"/>
    <col min="55" max="55" width="1.7109375" style="110" customWidth="1"/>
    <col min="56" max="57" width="5.7109375" style="110" customWidth="1"/>
    <col min="58" max="58" width="1.7109375" style="110" customWidth="1"/>
    <col min="59" max="60" width="5.7109375" style="110" customWidth="1"/>
    <col min="61" max="61" width="1.7109375" style="110" customWidth="1"/>
    <col min="62" max="63" width="5.7109375" style="110" customWidth="1"/>
    <col min="64" max="64" width="1.7109375" style="110" customWidth="1"/>
    <col min="65" max="66" width="5.7109375" style="110" customWidth="1"/>
    <col min="67" max="67" width="1.7109375" style="110" customWidth="1"/>
    <col min="68" max="68" width="5.7109375" style="110" customWidth="1"/>
    <col min="69" max="69" width="7.7109375" style="110" customWidth="1"/>
    <col min="70" max="70" width="10.85546875" style="110" customWidth="1"/>
    <col min="71" max="71" width="27.7109375" style="110" customWidth="1"/>
    <col min="72" max="74" width="5.7109375" style="457" customWidth="1"/>
    <col min="75" max="75" width="5.7109375" style="110" customWidth="1"/>
    <col min="76" max="76" width="8.7109375" style="110" customWidth="1"/>
    <col min="77" max="77" width="27.7109375" style="110" customWidth="1"/>
    <col min="78" max="80" width="5.7109375" style="457" customWidth="1"/>
    <col min="81" max="81" width="5.7109375" style="110" customWidth="1"/>
    <col min="82" max="82" width="8.7109375" style="110" customWidth="1"/>
    <col min="83" max="83" width="27.7109375" style="110" customWidth="1"/>
    <col min="84" max="87" width="5.7109375" style="110" customWidth="1"/>
    <col min="88" max="88" width="8.7109375" style="194" customWidth="1"/>
    <col min="89" max="89" width="27.7109375" style="194" customWidth="1"/>
    <col min="90" max="93" width="5.7109375" style="194" customWidth="1"/>
    <col min="94" max="94" width="8.7109375" style="194" customWidth="1"/>
    <col min="95" max="95" width="27.7109375" style="194" customWidth="1"/>
    <col min="96" max="98" width="5.7109375" style="194" customWidth="1"/>
    <col min="99" max="99" width="5.7109375" style="110" customWidth="1"/>
    <col min="100" max="100" width="8.7109375" style="110" customWidth="1"/>
    <col min="101" max="101" width="27.7109375" style="110" customWidth="1"/>
    <col min="102" max="105" width="5.7109375" style="110" customWidth="1"/>
    <col min="106" max="106" width="8.7109375" style="110" customWidth="1"/>
    <col min="107" max="107" width="27.7109375" style="110" customWidth="1"/>
    <col min="108" max="111" width="5.7109375" style="110" customWidth="1"/>
    <col min="112" max="112" width="8.7109375" style="110" customWidth="1"/>
    <col min="113" max="113" width="27.7109375" style="110" customWidth="1"/>
    <col min="114" max="118" width="5.7109375" style="110" customWidth="1"/>
    <col min="119" max="16384" width="11.42578125" style="110"/>
  </cols>
  <sheetData>
    <row r="1" spans="1:118" s="194" customFormat="1" ht="15" customHeight="1" thickBot="1" x14ac:dyDescent="0.25">
      <c r="A1" s="342"/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  <c r="BK1" s="343"/>
      <c r="BL1" s="343"/>
      <c r="BM1" s="343"/>
      <c r="BN1" s="343"/>
      <c r="BO1" s="343"/>
      <c r="BP1" s="343"/>
      <c r="BQ1" s="343"/>
      <c r="BR1" s="343"/>
      <c r="BS1" s="343"/>
      <c r="BT1" s="420"/>
      <c r="BU1" s="420"/>
      <c r="BV1" s="420"/>
      <c r="BW1" s="343"/>
      <c r="BX1" s="343"/>
      <c r="BY1" s="343"/>
      <c r="BZ1" s="420"/>
      <c r="CA1" s="420"/>
      <c r="CB1" s="420"/>
      <c r="CC1" s="343"/>
      <c r="CD1" s="343"/>
      <c r="CE1" s="343"/>
      <c r="CF1" s="343"/>
      <c r="CG1" s="343"/>
      <c r="CH1" s="343"/>
      <c r="CI1" s="343"/>
      <c r="CJ1" s="343"/>
      <c r="CK1" s="343"/>
      <c r="CL1" s="343"/>
      <c r="CM1" s="343"/>
      <c r="CN1" s="343"/>
      <c r="CO1" s="343"/>
      <c r="CP1" s="343"/>
      <c r="CQ1" s="343"/>
      <c r="CR1" s="343"/>
      <c r="CS1" s="343"/>
      <c r="CT1" s="343"/>
      <c r="CU1" s="343"/>
      <c r="CV1" s="343"/>
      <c r="CW1" s="343"/>
      <c r="CX1" s="343"/>
      <c r="CY1" s="343"/>
      <c r="CZ1" s="343"/>
      <c r="DA1" s="343"/>
      <c r="DB1" s="343"/>
      <c r="DC1" s="343"/>
      <c r="DD1" s="343"/>
      <c r="DE1" s="343"/>
      <c r="DF1" s="343"/>
      <c r="DG1" s="343"/>
      <c r="DH1" s="343"/>
      <c r="DI1" s="343"/>
      <c r="DJ1" s="343"/>
      <c r="DK1" s="343"/>
      <c r="DL1" s="343"/>
      <c r="DM1" s="343"/>
      <c r="DN1" s="354"/>
    </row>
    <row r="2" spans="1:118" ht="33" thickBot="1" x14ac:dyDescent="0.25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626" t="s">
        <v>74</v>
      </c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  <c r="AN2" s="627"/>
      <c r="AO2" s="627"/>
      <c r="AP2" s="627"/>
      <c r="AQ2" s="627"/>
      <c r="AR2" s="627"/>
      <c r="AS2" s="627"/>
      <c r="AT2" s="627"/>
      <c r="AU2" s="627"/>
      <c r="AV2" s="627"/>
      <c r="AW2" s="627"/>
      <c r="AX2" s="627"/>
      <c r="AY2" s="627"/>
      <c r="AZ2" s="627"/>
      <c r="BA2" s="627"/>
      <c r="BB2" s="627"/>
      <c r="BC2" s="627"/>
      <c r="BD2" s="627"/>
      <c r="BE2" s="627"/>
      <c r="BF2" s="627"/>
      <c r="BG2" s="627"/>
      <c r="BH2" s="627"/>
      <c r="BI2" s="627"/>
      <c r="BJ2" s="627"/>
      <c r="BK2" s="627"/>
      <c r="BL2" s="627"/>
      <c r="BM2" s="627"/>
      <c r="BN2" s="627"/>
      <c r="BO2" s="627"/>
      <c r="BP2" s="627"/>
      <c r="BQ2" s="627"/>
      <c r="BR2" s="628"/>
      <c r="BS2" s="349"/>
      <c r="BT2" s="454"/>
      <c r="BU2" s="454"/>
      <c r="BV2" s="454"/>
      <c r="BW2" s="350"/>
      <c r="BX2" s="350"/>
      <c r="BY2" s="350"/>
      <c r="BZ2" s="458"/>
      <c r="CA2" s="458"/>
      <c r="CB2" s="458"/>
      <c r="CC2" s="350"/>
      <c r="CD2" s="350"/>
      <c r="CE2" s="350"/>
      <c r="CF2" s="350"/>
      <c r="CG2" s="350"/>
      <c r="CH2" s="350"/>
      <c r="CI2" s="350"/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43"/>
      <c r="CV2" s="343"/>
      <c r="CW2" s="343"/>
      <c r="CX2" s="343"/>
      <c r="CY2" s="343"/>
      <c r="CZ2" s="343"/>
      <c r="DA2" s="343"/>
      <c r="DB2" s="343"/>
      <c r="DC2" s="343"/>
      <c r="DD2" s="343"/>
      <c r="DE2" s="343"/>
      <c r="DF2" s="343"/>
      <c r="DG2" s="343"/>
      <c r="DH2" s="343"/>
      <c r="DI2" s="343"/>
      <c r="DJ2" s="343"/>
      <c r="DK2" s="343"/>
      <c r="DL2" s="343"/>
      <c r="DM2" s="343"/>
      <c r="DN2" s="354"/>
    </row>
    <row r="3" spans="1:118" ht="19.899999999999999" customHeight="1" x14ac:dyDescent="0.2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6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3"/>
      <c r="BJ3" s="343"/>
      <c r="BK3" s="343"/>
      <c r="BL3" s="343"/>
      <c r="BM3" s="343"/>
      <c r="BN3" s="343"/>
      <c r="BO3" s="343"/>
      <c r="BP3" s="343"/>
      <c r="BQ3" s="343"/>
      <c r="BR3" s="343"/>
      <c r="BS3" s="349"/>
      <c r="BT3" s="454"/>
      <c r="BU3" s="454"/>
      <c r="BV3" s="454"/>
      <c r="BW3" s="350"/>
      <c r="BX3" s="350"/>
      <c r="BY3" s="350"/>
      <c r="BZ3" s="458"/>
      <c r="CA3" s="458"/>
      <c r="CB3" s="458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50"/>
      <c r="CP3" s="350"/>
      <c r="CQ3" s="350"/>
      <c r="CR3" s="350"/>
      <c r="CS3" s="350"/>
      <c r="CT3" s="350"/>
      <c r="CU3" s="343"/>
      <c r="CV3" s="343"/>
      <c r="CW3" s="343"/>
      <c r="CX3" s="343"/>
      <c r="CY3" s="343"/>
      <c r="CZ3" s="343"/>
      <c r="DA3" s="343"/>
      <c r="DB3" s="343"/>
      <c r="DC3" s="343"/>
      <c r="DD3" s="343"/>
      <c r="DE3" s="343"/>
      <c r="DF3" s="343"/>
      <c r="DG3" s="343"/>
      <c r="DH3" s="343"/>
      <c r="DI3" s="343"/>
      <c r="DJ3" s="343"/>
      <c r="DK3" s="343"/>
      <c r="DL3" s="343"/>
      <c r="DM3" s="343"/>
      <c r="DN3" s="354"/>
    </row>
    <row r="4" spans="1:118" ht="34.9" customHeight="1" x14ac:dyDescent="0.2">
      <c r="A4" s="342"/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51"/>
      <c r="M4" s="351"/>
      <c r="N4" s="351"/>
      <c r="O4" s="351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43"/>
      <c r="BB4" s="343"/>
      <c r="BC4" s="343"/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9"/>
      <c r="BT4" s="454"/>
      <c r="BU4" s="454"/>
      <c r="BV4" s="454"/>
      <c r="BW4" s="350"/>
      <c r="BX4" s="350"/>
      <c r="BY4" s="350"/>
      <c r="BZ4" s="458"/>
      <c r="CA4" s="458"/>
      <c r="CB4" s="458"/>
      <c r="CC4" s="350"/>
      <c r="CD4" s="350"/>
      <c r="CE4" s="350"/>
      <c r="CF4" s="350"/>
      <c r="CG4" s="350"/>
      <c r="CH4" s="350"/>
      <c r="CI4" s="350"/>
      <c r="CJ4" s="350"/>
      <c r="CK4" s="350"/>
      <c r="CL4" s="350"/>
      <c r="CM4" s="350"/>
      <c r="CN4" s="350"/>
      <c r="CO4" s="350"/>
      <c r="CP4" s="350"/>
      <c r="CQ4" s="350"/>
      <c r="CR4" s="350"/>
      <c r="CS4" s="350"/>
      <c r="CT4" s="350"/>
      <c r="CU4" s="343"/>
      <c r="CV4" s="343"/>
      <c r="CW4" s="343"/>
      <c r="CX4" s="343"/>
      <c r="CY4" s="343"/>
      <c r="CZ4" s="343"/>
      <c r="DA4" s="343"/>
      <c r="DB4" s="343"/>
      <c r="DC4" s="343"/>
      <c r="DD4" s="343"/>
      <c r="DE4" s="343"/>
      <c r="DF4" s="343"/>
      <c r="DG4" s="343"/>
      <c r="DH4" s="343"/>
      <c r="DI4" s="343"/>
      <c r="DJ4" s="343"/>
      <c r="DK4" s="343"/>
      <c r="DL4" s="343"/>
      <c r="DM4" s="343"/>
      <c r="DN4" s="354"/>
    </row>
    <row r="5" spans="1:118" ht="34.9" customHeight="1" x14ac:dyDescent="0.2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51"/>
      <c r="M5" s="351"/>
      <c r="N5" s="351"/>
      <c r="O5" s="351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9"/>
      <c r="BT5" s="454"/>
      <c r="BU5" s="454"/>
      <c r="BV5" s="454"/>
      <c r="BW5" s="350"/>
      <c r="BX5" s="350"/>
      <c r="BY5" s="350"/>
      <c r="BZ5" s="458"/>
      <c r="CA5" s="458"/>
      <c r="CB5" s="458"/>
      <c r="CC5" s="350"/>
      <c r="CD5" s="350"/>
      <c r="CE5" s="350"/>
      <c r="CF5" s="350"/>
      <c r="CG5" s="350"/>
      <c r="CH5" s="350"/>
      <c r="CI5" s="350"/>
      <c r="CJ5" s="350"/>
      <c r="CK5" s="350"/>
      <c r="CL5" s="350"/>
      <c r="CM5" s="350"/>
      <c r="CN5" s="350"/>
      <c r="CO5" s="350"/>
      <c r="CP5" s="350"/>
      <c r="CQ5" s="350"/>
      <c r="CR5" s="350"/>
      <c r="CS5" s="350"/>
      <c r="CT5" s="350"/>
      <c r="CU5" s="343"/>
      <c r="CV5" s="343"/>
      <c r="CW5" s="343"/>
      <c r="CX5" s="343"/>
      <c r="CY5" s="343"/>
      <c r="CZ5" s="343"/>
      <c r="DA5" s="343"/>
      <c r="DB5" s="343"/>
      <c r="DC5" s="343"/>
      <c r="DD5" s="343"/>
      <c r="DE5" s="343"/>
      <c r="DF5" s="343"/>
      <c r="DG5" s="343"/>
      <c r="DH5" s="343"/>
      <c r="DI5" s="343"/>
      <c r="DJ5" s="343"/>
      <c r="DK5" s="343"/>
      <c r="DL5" s="343"/>
      <c r="DM5" s="343"/>
      <c r="DN5" s="354"/>
    </row>
    <row r="6" spans="1:118" ht="34.9" customHeight="1" x14ac:dyDescent="0.2">
      <c r="A6" s="342"/>
      <c r="B6" s="343"/>
      <c r="C6" s="343"/>
      <c r="D6" s="343"/>
      <c r="E6" s="343"/>
      <c r="F6" s="343"/>
      <c r="G6" s="343"/>
      <c r="H6" s="343"/>
      <c r="I6" s="343"/>
      <c r="J6" s="343"/>
      <c r="K6" s="344"/>
      <c r="L6" s="353"/>
      <c r="M6" s="353"/>
      <c r="N6" s="353"/>
      <c r="O6" s="35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9"/>
      <c r="BT6" s="454"/>
      <c r="BU6" s="454"/>
      <c r="BV6" s="454"/>
      <c r="BW6" s="350"/>
      <c r="BX6" s="350"/>
      <c r="BY6" s="350"/>
      <c r="BZ6" s="458"/>
      <c r="CA6" s="458"/>
      <c r="CB6" s="458"/>
      <c r="CC6" s="350"/>
      <c r="CD6" s="350"/>
      <c r="CE6" s="350"/>
      <c r="CF6" s="350"/>
      <c r="CG6" s="350"/>
      <c r="CH6" s="350"/>
      <c r="CI6" s="350"/>
      <c r="CJ6" s="350"/>
      <c r="CK6" s="350"/>
      <c r="CL6" s="350"/>
      <c r="CM6" s="350"/>
      <c r="CN6" s="350"/>
      <c r="CO6" s="350"/>
      <c r="CP6" s="350"/>
      <c r="CQ6" s="350"/>
      <c r="CR6" s="350"/>
      <c r="CS6" s="350"/>
      <c r="CT6" s="350"/>
      <c r="CU6" s="343"/>
      <c r="CV6" s="343"/>
      <c r="CW6" s="343"/>
      <c r="CX6" s="343"/>
      <c r="CY6" s="343"/>
      <c r="CZ6" s="343"/>
      <c r="DA6" s="343"/>
      <c r="DB6" s="343"/>
      <c r="DC6" s="343"/>
      <c r="DD6" s="343"/>
      <c r="DE6" s="343"/>
      <c r="DF6" s="343"/>
      <c r="DG6" s="343"/>
      <c r="DH6" s="343"/>
      <c r="DI6" s="343"/>
      <c r="DJ6" s="343"/>
      <c r="DK6" s="343"/>
      <c r="DL6" s="343"/>
      <c r="DM6" s="343"/>
      <c r="DN6" s="354"/>
    </row>
    <row r="7" spans="1:118" s="111" customFormat="1" ht="34.9" customHeight="1" x14ac:dyDescent="0.2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4"/>
      <c r="L7" s="576" t="str">
        <f>$L$28</f>
        <v>aa</v>
      </c>
      <c r="M7" s="576"/>
      <c r="N7" s="576"/>
      <c r="O7" s="576" t="str">
        <f>$L$29</f>
        <v>bb</v>
      </c>
      <c r="P7" s="576"/>
      <c r="Q7" s="576"/>
      <c r="R7" s="576" t="str">
        <f>$L$31</f>
        <v>cc</v>
      </c>
      <c r="S7" s="576"/>
      <c r="T7" s="576"/>
      <c r="U7" s="576" t="str">
        <f>$L$32</f>
        <v>dd</v>
      </c>
      <c r="V7" s="576"/>
      <c r="W7" s="576"/>
      <c r="X7" s="576" t="str">
        <f>$L$34</f>
        <v>ee</v>
      </c>
      <c r="Y7" s="576"/>
      <c r="Z7" s="576"/>
      <c r="AA7" s="624" t="str">
        <f>$L$35</f>
        <v>ff</v>
      </c>
      <c r="AB7" s="624"/>
      <c r="AC7" s="624"/>
      <c r="AD7" s="624" t="str">
        <f>$L$37</f>
        <v>gg</v>
      </c>
      <c r="AE7" s="624"/>
      <c r="AF7" s="624"/>
      <c r="AG7" s="625" t="str">
        <f>$L$38</f>
        <v>hh</v>
      </c>
      <c r="AH7" s="625"/>
      <c r="AI7" s="625"/>
      <c r="AJ7" s="577" t="str">
        <f>$L$40</f>
        <v>ii</v>
      </c>
      <c r="AK7" s="616"/>
      <c r="AL7" s="617"/>
      <c r="AM7" s="577" t="str">
        <f>$L$41</f>
        <v>jj</v>
      </c>
      <c r="AN7" s="616"/>
      <c r="AO7" s="617"/>
      <c r="AP7" s="577" t="str">
        <f>$L$43</f>
        <v>kk</v>
      </c>
      <c r="AQ7" s="616"/>
      <c r="AR7" s="617"/>
      <c r="AS7" s="577" t="str">
        <f>$L$44</f>
        <v>ll</v>
      </c>
      <c r="AT7" s="616"/>
      <c r="AU7" s="617"/>
      <c r="AV7" s="577" t="str">
        <f>$L$46</f>
        <v>mm</v>
      </c>
      <c r="AW7" s="616"/>
      <c r="AX7" s="617"/>
      <c r="AY7" s="577" t="str">
        <f>$L$47</f>
        <v>nn</v>
      </c>
      <c r="AZ7" s="616"/>
      <c r="BA7" s="617"/>
      <c r="BB7" s="577" t="str">
        <f>$L$49</f>
        <v>oo</v>
      </c>
      <c r="BC7" s="616"/>
      <c r="BD7" s="617"/>
      <c r="BE7" s="577" t="str">
        <f>$L$50</f>
        <v>pp</v>
      </c>
      <c r="BF7" s="616"/>
      <c r="BG7" s="617"/>
      <c r="BH7" s="365"/>
      <c r="BI7" s="365"/>
      <c r="BJ7" s="365"/>
      <c r="BK7" s="365"/>
      <c r="BL7" s="365"/>
      <c r="BM7" s="346"/>
      <c r="BN7" s="343"/>
      <c r="BO7" s="343"/>
      <c r="BP7" s="343"/>
      <c r="BQ7" s="343"/>
      <c r="BR7" s="366"/>
      <c r="BS7" s="407" t="s">
        <v>43</v>
      </c>
      <c r="BT7" s="582" t="s">
        <v>1</v>
      </c>
      <c r="BU7" s="582" t="s">
        <v>2</v>
      </c>
      <c r="BV7" s="582" t="s">
        <v>3</v>
      </c>
      <c r="BW7" s="579" t="s">
        <v>4</v>
      </c>
      <c r="BX7" s="357"/>
      <c r="BY7" s="407" t="s">
        <v>44</v>
      </c>
      <c r="BZ7" s="582" t="s">
        <v>1</v>
      </c>
      <c r="CA7" s="582" t="s">
        <v>2</v>
      </c>
      <c r="CB7" s="582" t="s">
        <v>3</v>
      </c>
      <c r="CC7" s="579" t="s">
        <v>4</v>
      </c>
      <c r="CD7" s="355"/>
      <c r="CE7" s="407" t="s">
        <v>45</v>
      </c>
      <c r="CF7" s="579" t="s">
        <v>1</v>
      </c>
      <c r="CG7" s="579" t="s">
        <v>2</v>
      </c>
      <c r="CH7" s="579" t="s">
        <v>3</v>
      </c>
      <c r="CI7" s="579" t="s">
        <v>4</v>
      </c>
      <c r="CJ7" s="357"/>
      <c r="CK7" s="407" t="s">
        <v>46</v>
      </c>
      <c r="CL7" s="579" t="s">
        <v>1</v>
      </c>
      <c r="CM7" s="579" t="s">
        <v>2</v>
      </c>
      <c r="CN7" s="579" t="s">
        <v>3</v>
      </c>
      <c r="CO7" s="579" t="s">
        <v>4</v>
      </c>
      <c r="CP7" s="357"/>
      <c r="CQ7" s="407" t="s">
        <v>47</v>
      </c>
      <c r="CR7" s="579" t="s">
        <v>1</v>
      </c>
      <c r="CS7" s="579" t="s">
        <v>2</v>
      </c>
      <c r="CT7" s="579" t="s">
        <v>3</v>
      </c>
      <c r="CU7" s="579" t="s">
        <v>4</v>
      </c>
      <c r="CV7" s="443"/>
      <c r="CW7" s="407" t="s">
        <v>48</v>
      </c>
      <c r="CX7" s="579" t="s">
        <v>1</v>
      </c>
      <c r="CY7" s="579" t="s">
        <v>2</v>
      </c>
      <c r="CZ7" s="579" t="s">
        <v>3</v>
      </c>
      <c r="DA7" s="579" t="s">
        <v>4</v>
      </c>
      <c r="DB7" s="357"/>
      <c r="DC7" s="407" t="s">
        <v>75</v>
      </c>
      <c r="DD7" s="579" t="s">
        <v>1</v>
      </c>
      <c r="DE7" s="579" t="s">
        <v>2</v>
      </c>
      <c r="DF7" s="579" t="s">
        <v>3</v>
      </c>
      <c r="DG7" s="579" t="s">
        <v>4</v>
      </c>
      <c r="DH7" s="357"/>
      <c r="DI7" s="407" t="s">
        <v>76</v>
      </c>
      <c r="DJ7" s="579" t="s">
        <v>1</v>
      </c>
      <c r="DK7" s="579" t="s">
        <v>2</v>
      </c>
      <c r="DL7" s="579" t="s">
        <v>3</v>
      </c>
      <c r="DM7" s="579" t="s">
        <v>4</v>
      </c>
      <c r="DN7" s="356"/>
    </row>
    <row r="8" spans="1:118" s="111" customFormat="1" ht="34.9" customHeight="1" x14ac:dyDescent="0.2">
      <c r="A8" s="345"/>
      <c r="B8" s="346"/>
      <c r="C8" s="346"/>
      <c r="D8" s="346"/>
      <c r="E8" s="346"/>
      <c r="F8" s="346"/>
      <c r="G8" s="346"/>
      <c r="H8" s="346"/>
      <c r="I8" s="346"/>
      <c r="J8" s="346"/>
      <c r="K8" s="343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624"/>
      <c r="AB8" s="624"/>
      <c r="AC8" s="624"/>
      <c r="AD8" s="624"/>
      <c r="AE8" s="624"/>
      <c r="AF8" s="624"/>
      <c r="AG8" s="625"/>
      <c r="AH8" s="625"/>
      <c r="AI8" s="625"/>
      <c r="AJ8" s="618"/>
      <c r="AK8" s="619"/>
      <c r="AL8" s="620"/>
      <c r="AM8" s="618"/>
      <c r="AN8" s="619"/>
      <c r="AO8" s="620"/>
      <c r="AP8" s="618"/>
      <c r="AQ8" s="619"/>
      <c r="AR8" s="620"/>
      <c r="AS8" s="618"/>
      <c r="AT8" s="619"/>
      <c r="AU8" s="620"/>
      <c r="AV8" s="618"/>
      <c r="AW8" s="619"/>
      <c r="AX8" s="620"/>
      <c r="AY8" s="618"/>
      <c r="AZ8" s="619"/>
      <c r="BA8" s="620"/>
      <c r="BB8" s="618"/>
      <c r="BC8" s="619"/>
      <c r="BD8" s="620"/>
      <c r="BE8" s="618"/>
      <c r="BF8" s="619"/>
      <c r="BG8" s="620"/>
      <c r="BH8" s="365"/>
      <c r="BI8" s="365"/>
      <c r="BJ8" s="365"/>
      <c r="BK8" s="365"/>
      <c r="BL8" s="365"/>
      <c r="BM8" s="346"/>
      <c r="BN8" s="346"/>
      <c r="BO8" s="346"/>
      <c r="BP8" s="346"/>
      <c r="BQ8" s="346"/>
      <c r="BR8" s="366"/>
      <c r="BS8" s="355"/>
      <c r="BT8" s="583"/>
      <c r="BU8" s="583"/>
      <c r="BV8" s="583"/>
      <c r="BW8" s="486"/>
      <c r="BX8" s="357"/>
      <c r="BY8" s="357"/>
      <c r="BZ8" s="583"/>
      <c r="CA8" s="583"/>
      <c r="CB8" s="583"/>
      <c r="CC8" s="486"/>
      <c r="CD8" s="357"/>
      <c r="CE8" s="357"/>
      <c r="CF8" s="486"/>
      <c r="CG8" s="486"/>
      <c r="CH8" s="486"/>
      <c r="CI8" s="486"/>
      <c r="CJ8" s="357"/>
      <c r="CK8" s="357"/>
      <c r="CL8" s="486"/>
      <c r="CM8" s="486"/>
      <c r="CN8" s="486"/>
      <c r="CO8" s="486"/>
      <c r="CP8" s="357"/>
      <c r="CQ8" s="357"/>
      <c r="CR8" s="486"/>
      <c r="CS8" s="486"/>
      <c r="CT8" s="486"/>
      <c r="CU8" s="486"/>
      <c r="CV8" s="443"/>
      <c r="CW8" s="443"/>
      <c r="CX8" s="486"/>
      <c r="CY8" s="486"/>
      <c r="CZ8" s="486"/>
      <c r="DA8" s="486"/>
      <c r="DB8" s="357"/>
      <c r="DC8" s="443"/>
      <c r="DD8" s="486"/>
      <c r="DE8" s="486"/>
      <c r="DF8" s="486"/>
      <c r="DG8" s="486"/>
      <c r="DH8" s="357"/>
      <c r="DI8" s="443"/>
      <c r="DJ8" s="486"/>
      <c r="DK8" s="486"/>
      <c r="DL8" s="486"/>
      <c r="DM8" s="486"/>
      <c r="DN8" s="403"/>
    </row>
    <row r="9" spans="1:118" s="111" customFormat="1" ht="34.9" customHeight="1" thickBot="1" x14ac:dyDescent="0.25">
      <c r="A9" s="345"/>
      <c r="B9" s="347" t="s">
        <v>5</v>
      </c>
      <c r="C9" s="347"/>
      <c r="D9" s="347"/>
      <c r="E9" s="347"/>
      <c r="F9" s="347"/>
      <c r="G9" s="347"/>
      <c r="H9" s="347"/>
      <c r="I9" s="347"/>
      <c r="J9" s="347"/>
      <c r="K9" s="343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7"/>
      <c r="AB9" s="577"/>
      <c r="AC9" s="577"/>
      <c r="AD9" s="577"/>
      <c r="AE9" s="577"/>
      <c r="AF9" s="577"/>
      <c r="AG9" s="625"/>
      <c r="AH9" s="625"/>
      <c r="AI9" s="625"/>
      <c r="AJ9" s="621"/>
      <c r="AK9" s="622"/>
      <c r="AL9" s="623"/>
      <c r="AM9" s="621"/>
      <c r="AN9" s="622"/>
      <c r="AO9" s="623"/>
      <c r="AP9" s="621"/>
      <c r="AQ9" s="622"/>
      <c r="AR9" s="623"/>
      <c r="AS9" s="621"/>
      <c r="AT9" s="622"/>
      <c r="AU9" s="623"/>
      <c r="AV9" s="621"/>
      <c r="AW9" s="622"/>
      <c r="AX9" s="623"/>
      <c r="AY9" s="621"/>
      <c r="AZ9" s="622"/>
      <c r="BA9" s="623"/>
      <c r="BB9" s="621"/>
      <c r="BC9" s="622"/>
      <c r="BD9" s="623"/>
      <c r="BE9" s="621"/>
      <c r="BF9" s="622"/>
      <c r="BG9" s="623"/>
      <c r="BH9" s="518" t="s">
        <v>6</v>
      </c>
      <c r="BI9" s="519"/>
      <c r="BJ9" s="519"/>
      <c r="BK9" s="613" t="s">
        <v>4</v>
      </c>
      <c r="BL9" s="614"/>
      <c r="BM9" s="615"/>
      <c r="BN9" s="566" t="s">
        <v>22</v>
      </c>
      <c r="BO9" s="566"/>
      <c r="BP9" s="566"/>
      <c r="BQ9" s="112" t="s">
        <v>8</v>
      </c>
      <c r="BR9" s="366"/>
      <c r="BS9" s="161" t="str">
        <f>$L$28</f>
        <v>aa</v>
      </c>
      <c r="BT9" s="423"/>
      <c r="BU9" s="423"/>
      <c r="BV9" s="423"/>
      <c r="BW9" s="5">
        <f>IF(BT9&gt;BT10,1,0)+IF(BU9&gt;BU10,1,0)+IF(BV9&gt;BV10,1,0)</f>
        <v>0</v>
      </c>
      <c r="BX9" s="362"/>
      <c r="BY9" s="161" t="str">
        <f>$L$28</f>
        <v>aa</v>
      </c>
      <c r="BZ9" s="423"/>
      <c r="CA9" s="423"/>
      <c r="CB9" s="423"/>
      <c r="CC9" s="5">
        <f>IF(BZ9&gt;BZ10,1,0)+IF(CA9&gt;CA10,1,0)+IF(CB9&gt;CB10,1,0)</f>
        <v>0</v>
      </c>
      <c r="CD9" s="359"/>
      <c r="CE9" s="161" t="str">
        <f>$L$44</f>
        <v>ll</v>
      </c>
      <c r="CF9" s="423"/>
      <c r="CG9" s="423"/>
      <c r="CH9" s="423"/>
      <c r="CI9" s="5">
        <f>IF(CF9&gt;CF10,1,0)+IF(CG9&gt;CG10,1,0)+IF(CH9&gt;CH10,1,0)</f>
        <v>0</v>
      </c>
      <c r="CJ9" s="400"/>
      <c r="CK9" s="161" t="str">
        <f>$L$41</f>
        <v>jj</v>
      </c>
      <c r="CL9" s="423"/>
      <c r="CM9" s="423"/>
      <c r="CN9" s="423"/>
      <c r="CO9" s="5">
        <f>IF(CL9&gt;CL10,1,0)+IF(CM9&gt;CM10,1,0)+IF(CN9&gt;CN10,1,0)</f>
        <v>0</v>
      </c>
      <c r="CP9" s="401"/>
      <c r="CQ9" s="224" t="str">
        <f>$L$28</f>
        <v>aa</v>
      </c>
      <c r="CR9" s="423"/>
      <c r="CS9" s="423"/>
      <c r="CT9" s="423"/>
      <c r="CU9" s="5">
        <f>IF(CR9&gt;CR10,1,0)+IF(CS9&gt;CS10,1,0)+IF(CT9&gt;CT10,1,0)</f>
        <v>0</v>
      </c>
      <c r="CV9" s="346"/>
      <c r="CW9" s="224" t="str">
        <f>$L$44</f>
        <v>ll</v>
      </c>
      <c r="CX9" s="423"/>
      <c r="CY9" s="423"/>
      <c r="CZ9" s="423"/>
      <c r="DA9" s="5">
        <f>IF(CX9&gt;CX10,1,0)+IF(CY9&gt;CY10,1,0)+IF(CZ9&gt;CZ10,1,0)</f>
        <v>0</v>
      </c>
      <c r="DB9" s="362"/>
      <c r="DC9" s="224" t="str">
        <f>$L$29</f>
        <v>bb</v>
      </c>
      <c r="DD9" s="423"/>
      <c r="DE9" s="423"/>
      <c r="DF9" s="423"/>
      <c r="DG9" s="5">
        <f>IF(DD9&gt;DD10,1,0)+IF(DE9&gt;DE10,1,0)+IF(DF9&gt;DF10,1,0)</f>
        <v>0</v>
      </c>
      <c r="DH9" s="362"/>
      <c r="DI9" s="224" t="str">
        <f>$L$28</f>
        <v>aa</v>
      </c>
      <c r="DJ9" s="423"/>
      <c r="DK9" s="423"/>
      <c r="DL9" s="423"/>
      <c r="DM9" s="5">
        <f>IF(DJ9&gt;DJ10,1,0)+IF(DK9&gt;DK10,1,0)+IF(DL9&gt;DL10,1,0)</f>
        <v>0</v>
      </c>
      <c r="DN9" s="403"/>
    </row>
    <row r="10" spans="1:118" s="111" customFormat="1" ht="34.9" customHeight="1" thickTop="1" thickBot="1" x14ac:dyDescent="0.25">
      <c r="A10" s="345"/>
      <c r="B10" s="201">
        <f>IF(K10="","-",RANK(G10,$G$10:$G$25,0)+RANK(F10,$F$10:$F$25,0)+RANK(E10,$E$10:$E$25,0)%%+ROW()%%%)</f>
        <v>2.0001100000000003</v>
      </c>
      <c r="C10" s="202">
        <f t="shared" ref="C10:C25" si="0">IF(B10="","",RANK(B10,$B$10:$B$25,1))</f>
        <v>1</v>
      </c>
      <c r="D10" s="203" t="str">
        <f>$L$28</f>
        <v>aa</v>
      </c>
      <c r="E10" s="241">
        <f>SUM(BH10-BJ10)</f>
        <v>0</v>
      </c>
      <c r="F10" s="285">
        <f>SUM(BK10-BM10)</f>
        <v>0</v>
      </c>
      <c r="G10" s="210">
        <f>SUM(BN10-BP10)</f>
        <v>0</v>
      </c>
      <c r="H10" s="204">
        <f>SMALL($B$10:$B$25,1)</f>
        <v>2.0001100000000003</v>
      </c>
      <c r="I10" s="205">
        <f t="shared" ref="I10:I25" si="1">IF(H10="","",RANK(H10,$H$10:$H$25,1))</f>
        <v>1</v>
      </c>
      <c r="J10" s="206" t="str">
        <f t="shared" ref="J10:J25" si="2">INDEX($D$10:$D$25,MATCH(H10,$B$10:$B$25,0),1)</f>
        <v>aa</v>
      </c>
      <c r="K10" s="113" t="str">
        <f>$L$28</f>
        <v>aa</v>
      </c>
      <c r="L10" s="117"/>
      <c r="M10" s="118"/>
      <c r="N10" s="119"/>
      <c r="O10" s="126" t="str">
        <f>IF($BW$9+$BW$10&gt;0,$BW$9,"")</f>
        <v/>
      </c>
      <c r="P10" s="127" t="s">
        <v>9</v>
      </c>
      <c r="Q10" s="128" t="str">
        <f>IF($BW$9+$BW$10&gt;0,$BW$10,"")</f>
        <v/>
      </c>
      <c r="R10" s="126" t="str">
        <f>IF($BW$34+$BW$35&gt;0,$BW$34,"")</f>
        <v/>
      </c>
      <c r="S10" s="127" t="s">
        <v>9</v>
      </c>
      <c r="T10" s="128" t="str">
        <f>IF($BW$34+$BW$35&gt;0,$BW$35,"")</f>
        <v/>
      </c>
      <c r="U10" s="126" t="str">
        <f>IF($DA$34+$DA$35&gt;0,$DA$34,"")</f>
        <v/>
      </c>
      <c r="V10" s="135" t="s">
        <v>9</v>
      </c>
      <c r="W10" s="128" t="str">
        <f>IF($DA$34+$DA$35&gt;0,$DA$35,"")</f>
        <v/>
      </c>
      <c r="X10" s="126" t="str">
        <f>IF($CU$9+$CU$10&gt;0,$CU$9,"")</f>
        <v/>
      </c>
      <c r="Y10" s="135" t="s">
        <v>9</v>
      </c>
      <c r="Z10" s="128" t="str">
        <f>IF($CU$9+$CU$10&gt;0,$CU$10,"")</f>
        <v/>
      </c>
      <c r="AA10" s="126" t="str">
        <f>IF($CU$34+$CU$35&gt;0,$CU$34,"")</f>
        <v/>
      </c>
      <c r="AB10" s="135" t="s">
        <v>9</v>
      </c>
      <c r="AC10" s="135" t="str">
        <f>IF($CU$34+$CU$35&gt;0,$CU$35,"")</f>
        <v/>
      </c>
      <c r="AD10" s="126" t="str">
        <f>IF($CI$27+$CI$28&gt;0,$CI$27,"")</f>
        <v/>
      </c>
      <c r="AE10" s="135" t="s">
        <v>9</v>
      </c>
      <c r="AF10" s="128" t="str">
        <f>IF($CI$27+$CI$28&gt;0,$CI$28,"")</f>
        <v/>
      </c>
      <c r="AG10" s="126" t="str">
        <f>IF($DG$49+$DG$50&gt;0,$DG$49,"")</f>
        <v/>
      </c>
      <c r="AH10" s="127" t="s">
        <v>9</v>
      </c>
      <c r="AI10" s="128" t="str">
        <f>IF($DG$49+$DG$50&gt;0,$DG$50,"")</f>
        <v/>
      </c>
      <c r="AJ10" s="126" t="str">
        <f>IF($CO$12+$CO$13&gt;0,$CO$12,"")</f>
        <v/>
      </c>
      <c r="AK10" s="127" t="s">
        <v>9</v>
      </c>
      <c r="AL10" s="128" t="str">
        <f>IF($CO$12+$CO$13&gt;0,$CO$13,"")</f>
        <v/>
      </c>
      <c r="AM10" s="126" t="str">
        <f>IF($DM$9+$DM$10&gt;0,$DM$9,"")</f>
        <v/>
      </c>
      <c r="AN10" s="127" t="s">
        <v>9</v>
      </c>
      <c r="AO10" s="128" t="str">
        <f>IF($DM$9+$DM$10&gt;0,$DM$10,"")</f>
        <v/>
      </c>
      <c r="AP10" s="126" t="str">
        <f>IF($CO$43+$CO$44&gt;0,$CO$43,"")</f>
        <v/>
      </c>
      <c r="AQ10" s="127" t="s">
        <v>9</v>
      </c>
      <c r="AR10" s="128" t="str">
        <f>IF($CO$43+$CO$44&gt;0,$CO$44,"")</f>
        <v/>
      </c>
      <c r="AS10" s="126" t="str">
        <f>IF($DG$18+$DG$19&gt;0,$DG$18,"")</f>
        <v/>
      </c>
      <c r="AT10" s="127" t="s">
        <v>9</v>
      </c>
      <c r="AU10" s="128" t="str">
        <f>IF($DG$18+$DG$19&gt;0,$DG$19,"")</f>
        <v/>
      </c>
      <c r="AV10" s="126" t="str">
        <f>IF($DA$12+$DA$13&gt;0,$DA$12,"")</f>
        <v/>
      </c>
      <c r="AW10" s="127" t="s">
        <v>9</v>
      </c>
      <c r="AX10" s="128" t="str">
        <f>IF($DA$12+$DA$13&gt;0,$DA$13,"")</f>
        <v/>
      </c>
      <c r="AY10" s="126" t="str">
        <f>IF($CC$43+$CC$44&gt;0,$CC$43,"")</f>
        <v/>
      </c>
      <c r="AZ10" s="127" t="s">
        <v>9</v>
      </c>
      <c r="BA10" s="128" t="str">
        <f>IF($CC$43+$CC$44&gt;0,$CC$44,"")</f>
        <v/>
      </c>
      <c r="BB10" s="126" t="str">
        <f>IF($CI$34+$CI$35&gt;0,$CI$34,"")</f>
        <v/>
      </c>
      <c r="BC10" s="127" t="s">
        <v>9</v>
      </c>
      <c r="BD10" s="128" t="str">
        <f>IF($CI$34+$CI$35&gt;0,$CI$35,"")</f>
        <v/>
      </c>
      <c r="BE10" s="126" t="str">
        <f>IF($CC$9+$CC$10&gt;0,$CC$9,"")</f>
        <v/>
      </c>
      <c r="BF10" s="127" t="s">
        <v>9</v>
      </c>
      <c r="BG10" s="140" t="str">
        <f>IF($CC$9+$CC$10&gt;0,$CC$10,"")</f>
        <v/>
      </c>
      <c r="BH10" s="213">
        <f>SUM($BT$9:$BV$9,$BT$34:$BV$34,$BZ$9:$CB$9,$BZ$43:$CB$43,$CF$27:$CH$27,$CF$34:$CH$34,$CL$12:$CN$12,$CL$43:$CN$43,$CR$9:$CT$9,$CR$34:$CT$34,$CX$12:$CZ$12,$CX$34:$CZ$34,$DD$18:$DF$18,$DD$49:$DF$49,$DJ$9:$DL$9)</f>
        <v>0</v>
      </c>
      <c r="BI10" s="214" t="s">
        <v>9</v>
      </c>
      <c r="BJ10" s="215">
        <f>SUM($BT$10:$BV$10,$BT$35:$BV$35,$BZ$10:$CB$10,$BZ$44:$CB$44,$CF$28:$CH$28,$CF$35:$CH$35,$CL$13:$CN$13,$CL$44:$CN$44,$CR$10:$CT$10,$CR$35:$CT$35,$CX$13:$CZ$13,$CX$35:$CZ$35,$DD$19:$DF$19,$DD$50:$DF$50,$DJ$10:$DL$10)</f>
        <v>0</v>
      </c>
      <c r="BK10" s="187">
        <f>SUM(L10,O10,R10,U10,X10,AA10,AD10,AG10,AJ10,AM10,AP10,AS10,AV10,AY10,BB10,BE10)</f>
        <v>0</v>
      </c>
      <c r="BL10" s="169" t="s">
        <v>9</v>
      </c>
      <c r="BM10" s="170">
        <f>SUM(N10,Q10,T10,W10,Z10,AC10,AF10,AI10,AL10,AO10,AR10,AU10,AX10,BA10,BD10,BG10)</f>
        <v>0</v>
      </c>
      <c r="BN10" s="175">
        <f>IF(L10&gt;N10,1,0)+IF(O10&gt;Q10,1,0)+IF(R10&gt;T10,1,0)+IF(U10&gt;W10,1,0)+IF(X10&gt;Z10,1,0)+IF(AA10&gt;AC10,1,0)+IF(AD10&gt;AF10,1,0)+IF(AG10&gt;AI10,1,0)+IF(AJ10&gt;AL10,1,0)+IF(AM10&gt;AO10,1,0)+IF(AP10&gt;AR10,1,0)+IF(AS10&gt;AU10,1,0)+IF(AV10&gt;AX10,1,0)+IF(AY10&gt;BA10,1,0)+IF(BB10&gt;BD10,1,0)+IF(BE10&gt;BG10,1,0)</f>
        <v>0</v>
      </c>
      <c r="BO10" s="176" t="s">
        <v>9</v>
      </c>
      <c r="BP10" s="226">
        <f>IF(N10&gt;L10,1,0)+IF(Q10&gt;O10,1,0)+IF(T10&gt;R10,1,0)+IF(W10&gt;U10,1,0)+IF(Z10&gt;X10,1,0)+IF(AC10&gt;AA10,1,0)+IF(AF10&gt;AD10,1,0)+IF(AI10&gt;AG10,1,0)+IF(AL10&gt;AJ10,1,0)+IF(AO10&gt;AM10,1,0)+IF(AR10&gt;AP10,1,0)+IF(AU10&gt;AS10,1,0)+IF(AX10&gt;AV10,1,0)+IF(BA10&gt;AY10,1,0)+IF(BD10&gt;BB10,1,0)+IF(BG10&gt;BE10,1,0)</f>
        <v>0</v>
      </c>
      <c r="BQ10" s="207">
        <f t="shared" ref="BQ10:BQ25" si="3">IF(B10="","",RANK(B10,$B$10:$B$25,1))</f>
        <v>1</v>
      </c>
      <c r="BR10" s="366"/>
      <c r="BS10" s="162" t="str">
        <f>$L$29</f>
        <v>bb</v>
      </c>
      <c r="BT10" s="424"/>
      <c r="BU10" s="424"/>
      <c r="BV10" s="424"/>
      <c r="BW10" s="164">
        <f>IF(BT10&gt;BT9,1,0)+IF(BU10&gt;BU9,1,0)+IF(BV10&gt;BV9,1,0)</f>
        <v>0</v>
      </c>
      <c r="BX10" s="362"/>
      <c r="BY10" s="162" t="str">
        <f>$L$50</f>
        <v>pp</v>
      </c>
      <c r="BZ10" s="424"/>
      <c r="CA10" s="424"/>
      <c r="CB10" s="424"/>
      <c r="CC10" s="164">
        <f>IF(BZ10&gt;BZ9,1,0)+IF(CA10&gt;CA9,1,0)+IF(CB10&gt;CB9,1,0)</f>
        <v>0</v>
      </c>
      <c r="CD10" s="359"/>
      <c r="CE10" s="162" t="str">
        <f>$L$46</f>
        <v>mm</v>
      </c>
      <c r="CF10" s="424"/>
      <c r="CG10" s="424"/>
      <c r="CH10" s="424"/>
      <c r="CI10" s="164">
        <f>IF(CF10&gt;CF9,1,0)+IF(CG10&gt;CG9,1,0)+IF(CH10&gt;CH9,1,0)</f>
        <v>0</v>
      </c>
      <c r="CJ10" s="400"/>
      <c r="CK10" s="162" t="str">
        <f>$L$43</f>
        <v>kk</v>
      </c>
      <c r="CL10" s="424"/>
      <c r="CM10" s="424"/>
      <c r="CN10" s="424"/>
      <c r="CO10" s="164">
        <f>IF(CL10&gt;CL9,1,0)+IF(CM10&gt;CM9,1,0)+IF(CN10&gt;CN9,1,0)</f>
        <v>0</v>
      </c>
      <c r="CP10" s="401"/>
      <c r="CQ10" s="225" t="str">
        <f>$L$34</f>
        <v>ee</v>
      </c>
      <c r="CR10" s="424"/>
      <c r="CS10" s="424"/>
      <c r="CT10" s="424"/>
      <c r="CU10" s="164">
        <f>IF(CR10&gt;CR9,1,0)+IF(CS10&gt;CS9,1,0)+IF(CT10&gt;CT9,1,0)</f>
        <v>0</v>
      </c>
      <c r="CV10" s="346"/>
      <c r="CW10" s="225" t="str">
        <f>$L$50</f>
        <v>pp</v>
      </c>
      <c r="CX10" s="424"/>
      <c r="CY10" s="424"/>
      <c r="CZ10" s="424"/>
      <c r="DA10" s="164">
        <f>IF(CX10&gt;CX9,1,0)+IF(CY10&gt;CY9,1,0)+IF(CZ10&gt;CZ9,1,0)</f>
        <v>0</v>
      </c>
      <c r="DB10" s="362"/>
      <c r="DC10" s="225" t="str">
        <f>$L$41</f>
        <v>jj</v>
      </c>
      <c r="DD10" s="424"/>
      <c r="DE10" s="424"/>
      <c r="DF10" s="424"/>
      <c r="DG10" s="164">
        <f>IF(DD10&gt;DD9,1,0)+IF(DE10&gt;DE9,1,0)+IF(DF10&gt;DF9,1,0)</f>
        <v>0</v>
      </c>
      <c r="DH10" s="362"/>
      <c r="DI10" s="225" t="str">
        <f>$L$41</f>
        <v>jj</v>
      </c>
      <c r="DJ10" s="424"/>
      <c r="DK10" s="424"/>
      <c r="DL10" s="424"/>
      <c r="DM10" s="164">
        <f>IF(DJ10&gt;DJ9,1,0)+IF(DK10&gt;DK9,1,0)+IF(DL10&gt;DL9,1,0)</f>
        <v>0</v>
      </c>
      <c r="DN10" s="403"/>
    </row>
    <row r="11" spans="1:118" s="111" customFormat="1" ht="34.9" customHeight="1" x14ac:dyDescent="0.25">
      <c r="A11" s="345"/>
      <c r="B11" s="201">
        <f t="shared" ref="B11:B25" si="4">IF(K11="","-",RANK(G11,$G$10:$G$25,0)+RANK(F11,$F$10:$F$25,0)+RANK(E11,$E$10:$E$25,0)%%+ROW()%%%)</f>
        <v>2.0001110000000004</v>
      </c>
      <c r="C11" s="202">
        <f t="shared" si="0"/>
        <v>2</v>
      </c>
      <c r="D11" s="203" t="str">
        <f>$L$29</f>
        <v>bb</v>
      </c>
      <c r="E11" s="241">
        <f t="shared" ref="E11:E25" si="5">SUM(BH11-BJ11)</f>
        <v>0</v>
      </c>
      <c r="F11" s="285">
        <f t="shared" ref="F11:F25" si="6">SUM(BK11-BM11)</f>
        <v>0</v>
      </c>
      <c r="G11" s="210">
        <f t="shared" ref="G11:G25" si="7">SUM(BN11-BP11)</f>
        <v>0</v>
      </c>
      <c r="H11" s="204">
        <f>SMALL($B$10:$B$25,2)</f>
        <v>2.0001110000000004</v>
      </c>
      <c r="I11" s="205">
        <f t="shared" si="1"/>
        <v>2</v>
      </c>
      <c r="J11" s="206" t="str">
        <f t="shared" si="2"/>
        <v>bb</v>
      </c>
      <c r="K11" s="113" t="str">
        <f>$L$29</f>
        <v>bb</v>
      </c>
      <c r="L11" s="120" t="str">
        <f>IF($BW$9+$BW$10&gt;0,$BW$10,"")</f>
        <v/>
      </c>
      <c r="M11" s="121" t="s">
        <v>9</v>
      </c>
      <c r="N11" s="122" t="str">
        <f>IF($BW$9+$BW$10&gt;0,$BW$9,"")</f>
        <v/>
      </c>
      <c r="O11" s="129"/>
      <c r="P11" s="130"/>
      <c r="Q11" s="131"/>
      <c r="R11" s="132" t="str">
        <f>IF($CU$12+$CU$13&gt;0,$CU$12,"")</f>
        <v/>
      </c>
      <c r="S11" s="121" t="s">
        <v>9</v>
      </c>
      <c r="T11" s="122" t="str">
        <f>IF($CU$12+$CU$13&gt;0,$CU$13,"")</f>
        <v/>
      </c>
      <c r="U11" s="132" t="str">
        <f>IF($BW$37+$BW$38&gt;0,$BW$37,"")</f>
        <v/>
      </c>
      <c r="V11" s="134" t="s">
        <v>9</v>
      </c>
      <c r="W11" s="122" t="str">
        <f>IF($BW$37+$BW$38&gt;0,$BW$38,"")</f>
        <v/>
      </c>
      <c r="X11" s="132" t="str">
        <f>IF($CU$37+$CU$38&gt;0,$CU$37,"")</f>
        <v/>
      </c>
      <c r="Y11" s="121" t="s">
        <v>9</v>
      </c>
      <c r="Z11" s="122" t="str">
        <f>IF($CU$37+$CU$38&gt;0,$CU$38,"")</f>
        <v/>
      </c>
      <c r="AA11" s="132" t="str">
        <f>IF($CI$24+$CI$25&gt;0,$CI$24,"")</f>
        <v/>
      </c>
      <c r="AB11" s="134" t="s">
        <v>9</v>
      </c>
      <c r="AC11" s="134" t="str">
        <f>IF($CI$24+$CI$25&gt;0,$CI$25,"")</f>
        <v/>
      </c>
      <c r="AD11" s="132" t="str">
        <f>IF($CC$27+$CC$28&gt;0,$CC$27,"")</f>
        <v/>
      </c>
      <c r="AE11" s="134" t="s">
        <v>9</v>
      </c>
      <c r="AF11" s="122" t="str">
        <f>IF($CC$27+$CC$28&gt;0,$CC$28,"")</f>
        <v/>
      </c>
      <c r="AG11" s="132" t="str">
        <f>IF($DA$55+$DA$56&gt;0,$DA$55,"")</f>
        <v/>
      </c>
      <c r="AH11" s="121" t="s">
        <v>9</v>
      </c>
      <c r="AI11" s="122" t="str">
        <f>IF($DA$55+$DA$56&gt;0,$DA$56,"")</f>
        <v/>
      </c>
      <c r="AJ11" s="132" t="str">
        <f>IF($CI$37+$CI$38&gt;0,$CI$37,"")</f>
        <v/>
      </c>
      <c r="AK11" s="121" t="s">
        <v>9</v>
      </c>
      <c r="AL11" s="122" t="str">
        <f>IF($CI$37+$CI$38&gt;0,$CI$38,"")</f>
        <v/>
      </c>
      <c r="AM11" s="132" t="str">
        <f>IF($DG$9+$DG$10&gt;0,$DG$9,"")</f>
        <v/>
      </c>
      <c r="AN11" s="121" t="s">
        <v>9</v>
      </c>
      <c r="AO11" s="122" t="str">
        <f>IF($DG$9+$DG$10&gt;0,$DG$10,"")</f>
        <v/>
      </c>
      <c r="AP11" s="132" t="str">
        <f>IF($DM$12+$DM$13&gt;0,$DM$12,"")</f>
        <v/>
      </c>
      <c r="AQ11" s="121" t="s">
        <v>9</v>
      </c>
      <c r="AR11" s="122" t="str">
        <f>IF($DM$12+$DM$13&gt;0,$DM$13,"")</f>
        <v/>
      </c>
      <c r="AS11" s="132" t="str">
        <f>IF($CO$37+$CO$38&gt;0,$CO$37,"")</f>
        <v/>
      </c>
      <c r="AT11" s="121" t="s">
        <v>9</v>
      </c>
      <c r="AU11" s="122" t="str">
        <f>IF($CO$37+$CO$38&gt;0,$CO$38,"")</f>
        <v/>
      </c>
      <c r="AV11" s="132" t="str">
        <f>IF($CC$46+$CC$47&gt;0,$CC$46,"")</f>
        <v/>
      </c>
      <c r="AW11" s="121" t="s">
        <v>9</v>
      </c>
      <c r="AX11" s="122" t="str">
        <f>IF($CC$46+$CC$47&gt;0,$CC$47,"")</f>
        <v/>
      </c>
      <c r="AY11" s="132" t="str">
        <f>IF($CO$27+$CO$28&gt;0,$CO$27,"")</f>
        <v/>
      </c>
      <c r="AZ11" s="121" t="s">
        <v>9</v>
      </c>
      <c r="BA11" s="122" t="str">
        <f>IF($CO$27+$CO$28&gt;0,$CO$28,"")</f>
        <v/>
      </c>
      <c r="BB11" s="132" t="str">
        <f>IF($DA$15+$DA$16&gt;0,$DA$15,"")</f>
        <v/>
      </c>
      <c r="BC11" s="121" t="s">
        <v>9</v>
      </c>
      <c r="BD11" s="122" t="str">
        <f>IF($DA$15+$DA$16&gt;0,$DA$16,"")</f>
        <v/>
      </c>
      <c r="BE11" s="132" t="str">
        <f>IF($DG$34+$DG$35&gt;0,$DG$34,"")</f>
        <v/>
      </c>
      <c r="BF11" s="121" t="s">
        <v>9</v>
      </c>
      <c r="BG11" s="141" t="str">
        <f>IF($DG$34+$DG$35&gt;0,$DG$35,"")</f>
        <v/>
      </c>
      <c r="BH11" s="216">
        <f>SUM($BT$10:$BV$10,$BT$37:$BV$37,$BZ$27:$CB$27,$BZ$46:$CB$46,$CF$24:$CH$24,$CF$37:$CH$37,$CL$27:$CN$27,$CL$37:$CN$37,$CR$12:$CT$12,$CR$37:$CT$37,$CX$15:$CZ$15,$CX$55:$CZ$55,$DD$9:$DF$9,$DD$34:$DF$34,$DJ$12:$DL$12)</f>
        <v>0</v>
      </c>
      <c r="BI11" s="158" t="s">
        <v>9</v>
      </c>
      <c r="BJ11" s="217">
        <f>SUM($BT$9:$BV$9,$BT$38:$BV$38,$BZ$28:$CB$28,$BZ$47:$CB$47,$CF$25:$CH$25,$CF$38:$CH$38,$CL$28:$CN$28,$CL$38:$CN$38,$CR$13:$CT$13,$CR$38:$CT$38,$CX$16:$CZ$16,$CX$56:$CZ$56,$DD$10:$DF$10,$DD$35:$DF$35,$DJ$13:$DL$13)</f>
        <v>0</v>
      </c>
      <c r="BK11" s="188">
        <f t="shared" ref="BK11:BK25" si="8">SUM(L11,O11,R11,U11,X11,AA11,AD11,AG11,AJ11,AM11,AP11,AS11,AV11,AY11,BB11,BE11)</f>
        <v>0</v>
      </c>
      <c r="BL11" s="171" t="s">
        <v>9</v>
      </c>
      <c r="BM11" s="172">
        <f t="shared" ref="BM11:BM25" si="9">SUM(N11,Q11,T11,W11,Z11,AC11,AF11,AI11,AL11,AO11,AR11,AU11,AX11,BA11,BD11,BG11)</f>
        <v>0</v>
      </c>
      <c r="BN11" s="233">
        <f t="shared" ref="BN11:BN25" si="10">IF(L11&gt;N11,1,0)+IF(O11&gt;Q11,1,0)+IF(R11&gt;T11,1,0)+IF(U11&gt;W11,1,0)+IF(X11&gt;Z11,1,0)+IF(AA11&gt;AC11,1,0)+IF(AD11&gt;AF11,1,0)+IF(AG11&gt;AI11,1,0)+IF(AJ11&gt;AL11,1,0)+IF(AM11&gt;AO11,1,0)+IF(AP11&gt;AR11,1,0)+IF(AS11&gt;AU11,1,0)+IF(AV11&gt;AX11,1,0)+IF(AY11&gt;BA11,1,0)+IF(BB11&gt;BD11,1,0)+IF(BE11&gt;BG11,1,0)</f>
        <v>0</v>
      </c>
      <c r="BO11" s="234" t="s">
        <v>9</v>
      </c>
      <c r="BP11" s="235">
        <f t="shared" ref="BP11:BP25" si="11">IF(N11&gt;L11,1,0)+IF(Q11&gt;O11,1,0)+IF(T11&gt;R11,1,0)+IF(W11&gt;U11,1,0)+IF(Z11&gt;X11,1,0)+IF(AC11&gt;AA11,1,0)+IF(AF11&gt;AD11,1,0)+IF(AI11&gt;AG11,1,0)+IF(AL11&gt;AJ11,1,0)+IF(AO11&gt;AM11,1,0)+IF(AR11&gt;AP11,1,0)+IF(AU11&gt;AS11,1,0)+IF(AX11&gt;AV11,1,0)+IF(BA11&gt;AY11,1,0)+IF(BD11&gt;BB11,1,0)+IF(BG11&gt;BE11,1,0)</f>
        <v>0</v>
      </c>
      <c r="BQ11" s="208">
        <f t="shared" si="3"/>
        <v>2</v>
      </c>
      <c r="BR11" s="366"/>
      <c r="BS11" s="360"/>
      <c r="BT11" s="425"/>
      <c r="BU11" s="425"/>
      <c r="BV11" s="425"/>
      <c r="BW11" s="360"/>
      <c r="BX11" s="360"/>
      <c r="BY11" s="360"/>
      <c r="BZ11" s="425"/>
      <c r="CA11" s="425"/>
      <c r="CB11" s="425"/>
      <c r="CC11" s="360"/>
      <c r="CD11" s="360"/>
      <c r="CE11" s="360"/>
      <c r="CF11" s="425"/>
      <c r="CG11" s="425"/>
      <c r="CH11" s="425"/>
      <c r="CI11" s="360"/>
      <c r="CJ11" s="360"/>
      <c r="CK11" s="360"/>
      <c r="CL11" s="425"/>
      <c r="CM11" s="425"/>
      <c r="CN11" s="425"/>
      <c r="CO11" s="360"/>
      <c r="CP11" s="360"/>
      <c r="CQ11" s="360"/>
      <c r="CR11" s="425"/>
      <c r="CS11" s="425"/>
      <c r="CT11" s="425"/>
      <c r="CU11" s="362"/>
      <c r="CV11" s="346"/>
      <c r="CW11" s="346"/>
      <c r="CX11" s="421"/>
      <c r="CY11" s="421"/>
      <c r="CZ11" s="421"/>
      <c r="DA11" s="362"/>
      <c r="DB11" s="362"/>
      <c r="DC11" s="346"/>
      <c r="DD11" s="421"/>
      <c r="DE11" s="421"/>
      <c r="DF11" s="421"/>
      <c r="DG11" s="362"/>
      <c r="DH11" s="362"/>
      <c r="DI11" s="346"/>
      <c r="DJ11" s="421"/>
      <c r="DK11" s="421"/>
      <c r="DL11" s="421"/>
      <c r="DM11" s="362"/>
      <c r="DN11" s="403"/>
    </row>
    <row r="12" spans="1:118" s="111" customFormat="1" ht="34.9" customHeight="1" x14ac:dyDescent="0.2">
      <c r="A12" s="345"/>
      <c r="B12" s="201">
        <f t="shared" si="4"/>
        <v>2.0001120000000001</v>
      </c>
      <c r="C12" s="202">
        <f t="shared" si="0"/>
        <v>3</v>
      </c>
      <c r="D12" s="203" t="str">
        <f>$L$31</f>
        <v>cc</v>
      </c>
      <c r="E12" s="241">
        <f t="shared" si="5"/>
        <v>0</v>
      </c>
      <c r="F12" s="285">
        <f t="shared" si="6"/>
        <v>0</v>
      </c>
      <c r="G12" s="210">
        <f t="shared" si="7"/>
        <v>0</v>
      </c>
      <c r="H12" s="204">
        <f>SMALL($B$10:$B$25,3)</f>
        <v>2.0001120000000001</v>
      </c>
      <c r="I12" s="205">
        <f t="shared" si="1"/>
        <v>3</v>
      </c>
      <c r="J12" s="206" t="str">
        <f t="shared" si="2"/>
        <v>cc</v>
      </c>
      <c r="K12" s="113" t="str">
        <f>$L$31</f>
        <v>cc</v>
      </c>
      <c r="L12" s="120" t="str">
        <f>IF($BW$34+$BW$35&gt;0,$BW$35,"")</f>
        <v/>
      </c>
      <c r="M12" s="121" t="s">
        <v>9</v>
      </c>
      <c r="N12" s="122" t="str">
        <f>IF($BW$34+$BW$35&gt;0,$BW$34,"")</f>
        <v/>
      </c>
      <c r="O12" s="132" t="str">
        <f>IF($CU$12+$CU$13&gt;0,$CU$13,"")</f>
        <v/>
      </c>
      <c r="P12" s="121" t="s">
        <v>9</v>
      </c>
      <c r="Q12" s="122" t="str">
        <f>IF($CU$12+$CU$13&gt;0,$CU$12,"")</f>
        <v/>
      </c>
      <c r="R12" s="129"/>
      <c r="S12" s="130"/>
      <c r="T12" s="131"/>
      <c r="U12" s="132" t="str">
        <f>IF($BW$12+$BW$13&gt;0,$BW$12,"")</f>
        <v/>
      </c>
      <c r="V12" s="195" t="s">
        <v>9</v>
      </c>
      <c r="W12" s="122" t="str">
        <f>IF($BW$12+$BW$13&gt;0,$BW$13,"")</f>
        <v/>
      </c>
      <c r="X12" s="132" t="str">
        <f>IF($DA$49+$DA$50&gt;0,$DA$49,"")</f>
        <v/>
      </c>
      <c r="Y12" s="121" t="s">
        <v>9</v>
      </c>
      <c r="Z12" s="122" t="str">
        <f>IF($DA$49+$DA$50&gt;0,$DA$50,"")</f>
        <v/>
      </c>
      <c r="AA12" s="132" t="str">
        <f>IF($CC$30+$CC$31&gt;0,$CC$30,"")</f>
        <v/>
      </c>
      <c r="AB12" s="134" t="s">
        <v>9</v>
      </c>
      <c r="AC12" s="134" t="str">
        <f>IF($CC$30+$CC$31&gt;0,$CC$31,"")</f>
        <v/>
      </c>
      <c r="AD12" s="132" t="str">
        <f>IF($CU$40+$CU$41&gt;0,$CU$40,"")</f>
        <v/>
      </c>
      <c r="AE12" s="134" t="s">
        <v>9</v>
      </c>
      <c r="AF12" s="122" t="str">
        <f>IF($CU$40+$CU$41&gt;0,$CU$41,"")</f>
        <v/>
      </c>
      <c r="AG12" s="132" t="str">
        <f>IF($DG$21+$DG$22&gt;0,$DG$21,"")</f>
        <v/>
      </c>
      <c r="AH12" s="121" t="s">
        <v>9</v>
      </c>
      <c r="AI12" s="122" t="str">
        <f>IF($DG$21+$DG$22&gt;0,$DG$22,"")</f>
        <v/>
      </c>
      <c r="AJ12" s="132" t="str">
        <f>IF($CI$30+$CI$31&gt;0,$CI$30,"")</f>
        <v/>
      </c>
      <c r="AK12" s="121" t="s">
        <v>9</v>
      </c>
      <c r="AL12" s="122" t="str">
        <f>IF($CI$30+$CI$31&gt;0,$CI$31,"")</f>
        <v/>
      </c>
      <c r="AM12" s="132" t="str">
        <f>IF($CC$49+$CC$50&gt;0,$CC$49,"")</f>
        <v/>
      </c>
      <c r="AN12" s="121" t="s">
        <v>9</v>
      </c>
      <c r="AO12" s="122" t="str">
        <f>IF($CC$49+$CC$50&gt;0,$CC$50,"")</f>
        <v/>
      </c>
      <c r="AP12" s="132" t="str">
        <f>IF($DG$43+$DG$44&gt;0,$DG$43,"")</f>
        <v/>
      </c>
      <c r="AQ12" s="121" t="s">
        <v>9</v>
      </c>
      <c r="AR12" s="122" t="str">
        <f>IF($DG$43+$DG$44&gt;0,$DG$44,"")</f>
        <v/>
      </c>
      <c r="AS12" s="132" t="str">
        <f>IF($DM$24+$DM$25&gt;0,$DM$24,"")</f>
        <v/>
      </c>
      <c r="AT12" s="121" t="s">
        <v>9</v>
      </c>
      <c r="AU12" s="122" t="str">
        <f>IF($DM$24+$DM$25&gt;0,$DM$25,"")</f>
        <v/>
      </c>
      <c r="AV12" s="132" t="str">
        <f>IF($CI$40+$CI$41&gt;0,$CI$40,"")</f>
        <v/>
      </c>
      <c r="AW12" s="121" t="s">
        <v>9</v>
      </c>
      <c r="AX12" s="122" t="str">
        <f>IF($CI$40+$CI$41&gt;0,$CI$41,"")</f>
        <v/>
      </c>
      <c r="AY12" s="132" t="str">
        <f>IF($DA$18+$DA$19&gt;0,$DA$18,"")</f>
        <v/>
      </c>
      <c r="AZ12" s="121" t="s">
        <v>9</v>
      </c>
      <c r="BA12" s="122" t="str">
        <f>IF($DA$18+$DA$19&gt;0,$DA$19,"")</f>
        <v/>
      </c>
      <c r="BB12" s="132" t="str">
        <f>IF($CO$30+$CO$31&gt;0,$CO$30,"")</f>
        <v/>
      </c>
      <c r="BC12" s="121" t="s">
        <v>9</v>
      </c>
      <c r="BD12" s="122" t="str">
        <f>IF($CO$30+$CO$31&gt;0,$CO$31,"")</f>
        <v/>
      </c>
      <c r="BE12" s="132" t="str">
        <f>IF($CO$46+$CO$47&gt;0,$CO$46,"")</f>
        <v/>
      </c>
      <c r="BF12" s="121" t="s">
        <v>9</v>
      </c>
      <c r="BG12" s="141" t="str">
        <f>IF($CO$46+$CO$47&gt;0,$CO$47,"")</f>
        <v/>
      </c>
      <c r="BH12" s="216">
        <f>SUM($BT$12:$BV$12,$BT$35:$BV$35,$BZ$30:$CB$30,$BZ$49:$CB$49,$CF$30:$CH$30,$CF$40:$CH$40,$CL$30:$CN$30,$CL$46:$CN$46,$CR$13:$CT$13,$CR$40:$CT$40,$CX$18:$CZ$18,$CX$49:$CZ$49,$DD$21:$DF$21,$DD$43:$DF$43,$DJ$24:$DL$24)</f>
        <v>0</v>
      </c>
      <c r="BI12" s="158" t="s">
        <v>9</v>
      </c>
      <c r="BJ12" s="217">
        <f>SUM($BT$13:$BV$13,$BT$34:$BV$34,$BZ$31:$CB$31,$BZ$50:$CB$50,$CF$31:$CH$31,$CF$41:$CH$41,$CL$31:$CN$31,$CL$47:$CN$47,$CR$12:$CT$12,$CR$41:$CT$41,$CX$19:$CZ$19,$CX$50:$CZ$50,$DD$22:$DF$22,$DD$44:$DF$44,$DJ$25:$DL$25)</f>
        <v>0</v>
      </c>
      <c r="BK12" s="188">
        <f t="shared" si="8"/>
        <v>0</v>
      </c>
      <c r="BL12" s="171" t="s">
        <v>9</v>
      </c>
      <c r="BM12" s="172">
        <f t="shared" si="9"/>
        <v>0</v>
      </c>
      <c r="BN12" s="178">
        <f t="shared" si="10"/>
        <v>0</v>
      </c>
      <c r="BO12" s="227" t="s">
        <v>9</v>
      </c>
      <c r="BP12" s="228">
        <f t="shared" si="11"/>
        <v>0</v>
      </c>
      <c r="BQ12" s="208">
        <f t="shared" si="3"/>
        <v>3</v>
      </c>
      <c r="BR12" s="366"/>
      <c r="BS12" s="161" t="str">
        <f>$L$31</f>
        <v>cc</v>
      </c>
      <c r="BT12" s="423"/>
      <c r="BU12" s="423"/>
      <c r="BV12" s="423"/>
      <c r="BW12" s="5">
        <f>IF(BT12&gt;BT13,1,0)+IF(BU12&gt;BU13,1,0)+IF(BV12&gt;BV13,1,0)</f>
        <v>0</v>
      </c>
      <c r="BX12" s="362"/>
      <c r="BY12" s="161" t="str">
        <f>$L$41</f>
        <v>jj</v>
      </c>
      <c r="BZ12" s="423"/>
      <c r="CA12" s="423"/>
      <c r="CB12" s="423"/>
      <c r="CC12" s="5">
        <f>IF(BZ12&gt;BZ13,1,0)+IF(CA12&gt;CA13,1,0)+IF(CB12&gt;CB13,1,0)</f>
        <v>0</v>
      </c>
      <c r="CD12" s="359"/>
      <c r="CE12" s="161" t="str">
        <f>$L$41</f>
        <v>jj</v>
      </c>
      <c r="CF12" s="423"/>
      <c r="CG12" s="423"/>
      <c r="CH12" s="423"/>
      <c r="CI12" s="5">
        <f>IF(CF12&gt;CF13,1,0)+IF(CG12&gt;CG13,1,0)+IF(CH12&gt;CH13,1,0)</f>
        <v>0</v>
      </c>
      <c r="CJ12" s="400"/>
      <c r="CK12" s="161" t="str">
        <f>$L$28</f>
        <v>aa</v>
      </c>
      <c r="CL12" s="423"/>
      <c r="CM12" s="423"/>
      <c r="CN12" s="423"/>
      <c r="CO12" s="5">
        <f>IF(CL12&gt;CL13,1,0)+IF(CM12&gt;CM13,1,0)+IF(CN12&gt;CN13,1,0)</f>
        <v>0</v>
      </c>
      <c r="CP12" s="401"/>
      <c r="CQ12" s="224" t="str">
        <f>$L$29</f>
        <v>bb</v>
      </c>
      <c r="CR12" s="423"/>
      <c r="CS12" s="423"/>
      <c r="CT12" s="423"/>
      <c r="CU12" s="5">
        <f>IF(CR12&gt;CR13,1,0)+IF(CS12&gt;CS13,1,0)+IF(CT12&gt;CT13,1,0)</f>
        <v>0</v>
      </c>
      <c r="CV12" s="346"/>
      <c r="CW12" s="224" t="str">
        <f>$L$28</f>
        <v>aa</v>
      </c>
      <c r="CX12" s="423"/>
      <c r="CY12" s="423"/>
      <c r="CZ12" s="423"/>
      <c r="DA12" s="5">
        <f>IF(CX12&gt;CX13,1,0)+IF(CY12&gt;CY13,1,0)+IF(CZ12&gt;CZ13,1,0)</f>
        <v>0</v>
      </c>
      <c r="DB12" s="362"/>
      <c r="DC12" s="224" t="str">
        <f>$L$37</f>
        <v>gg</v>
      </c>
      <c r="DD12" s="423"/>
      <c r="DE12" s="423"/>
      <c r="DF12" s="423"/>
      <c r="DG12" s="5">
        <f>IF(DD12&gt;DD13,1,0)+IF(DE12&gt;DE13,1,0)+IF(DF12&gt;DF13,1,0)</f>
        <v>0</v>
      </c>
      <c r="DH12" s="362"/>
      <c r="DI12" s="224" t="str">
        <f>$L$29</f>
        <v>bb</v>
      </c>
      <c r="DJ12" s="423"/>
      <c r="DK12" s="423"/>
      <c r="DL12" s="423"/>
      <c r="DM12" s="5">
        <f>IF(DJ12&gt;DJ13,1,0)+IF(DK12&gt;DK13,1,0)+IF(DL12&gt;DL13,1,0)</f>
        <v>0</v>
      </c>
      <c r="DN12" s="403"/>
    </row>
    <row r="13" spans="1:118" s="111" customFormat="1" ht="34.9" customHeight="1" thickBot="1" x14ac:dyDescent="0.25">
      <c r="A13" s="345"/>
      <c r="B13" s="201">
        <f t="shared" si="4"/>
        <v>2.0001130000000003</v>
      </c>
      <c r="C13" s="202">
        <f t="shared" si="0"/>
        <v>4</v>
      </c>
      <c r="D13" s="203" t="str">
        <f>$L$32</f>
        <v>dd</v>
      </c>
      <c r="E13" s="241">
        <f t="shared" si="5"/>
        <v>0</v>
      </c>
      <c r="F13" s="285">
        <f t="shared" si="6"/>
        <v>0</v>
      </c>
      <c r="G13" s="210">
        <f t="shared" si="7"/>
        <v>0</v>
      </c>
      <c r="H13" s="204">
        <f>SMALL($B$10:$B$25,4)</f>
        <v>2.0001130000000003</v>
      </c>
      <c r="I13" s="205">
        <f t="shared" si="1"/>
        <v>4</v>
      </c>
      <c r="J13" s="206" t="str">
        <f t="shared" si="2"/>
        <v>dd</v>
      </c>
      <c r="K13" s="113" t="str">
        <f>$L$32</f>
        <v>dd</v>
      </c>
      <c r="L13" s="120" t="str">
        <f>IF($DA$34+$DA$35&gt;0,$DA$35,"")</f>
        <v/>
      </c>
      <c r="M13" s="121" t="s">
        <v>9</v>
      </c>
      <c r="N13" s="122" t="str">
        <f>IF($DA$34+$DA$35&gt;0,$DA$34,"")</f>
        <v/>
      </c>
      <c r="O13" s="132" t="str">
        <f>IF($BW$37+$BW$38&gt;0,$BW$38,"")</f>
        <v/>
      </c>
      <c r="P13" s="121" t="s">
        <v>9</v>
      </c>
      <c r="Q13" s="122" t="str">
        <f>IF($BW$37+$BW$38&gt;0,$BW$37,"")</f>
        <v/>
      </c>
      <c r="R13" s="132" t="str">
        <f>IF($BW$12+$BW$13&gt;0,$BW$13,"")</f>
        <v/>
      </c>
      <c r="S13" s="121" t="s">
        <v>9</v>
      </c>
      <c r="T13" s="122" t="str">
        <f>IF($BW$12+$BW$13&gt;0,$BW$12,"")</f>
        <v/>
      </c>
      <c r="U13" s="191"/>
      <c r="V13" s="190"/>
      <c r="W13" s="193"/>
      <c r="X13" s="132" t="str">
        <f>IF($DG$46+$DG$47&gt;0,$DG$46,"")</f>
        <v/>
      </c>
      <c r="Y13" s="195" t="s">
        <v>9</v>
      </c>
      <c r="Z13" s="122" t="str">
        <f>IF($DG$46+$DG$47&gt;0,$DG$47,"")</f>
        <v/>
      </c>
      <c r="AA13" s="132" t="str">
        <f>IF($CU$15+$CU$16&gt;0,$CU$15,"")</f>
        <v/>
      </c>
      <c r="AB13" s="121" t="s">
        <v>9</v>
      </c>
      <c r="AC13" s="134" t="str">
        <f>IF($CU$15+$CU$16&gt;0,$CU$16,"")</f>
        <v/>
      </c>
      <c r="AD13" s="132" t="str">
        <f>IF($CO$24+$CO$25&gt;0,$CO$24,"")</f>
        <v/>
      </c>
      <c r="AE13" s="121" t="s">
        <v>9</v>
      </c>
      <c r="AF13" s="122" t="str">
        <f>IF($CO$24+$CO$25&gt;0,$CO$25,"")</f>
        <v/>
      </c>
      <c r="AG13" s="132" t="str">
        <f>IF($CU$43+$CU$44&gt;0,$CU$43,"")</f>
        <v/>
      </c>
      <c r="AH13" s="121" t="s">
        <v>9</v>
      </c>
      <c r="AI13" s="122" t="str">
        <f>IF($CU$43+$CU$44&gt;0,$CU$44,"")</f>
        <v/>
      </c>
      <c r="AJ13" s="132" t="str">
        <f>IF($CC$21+$CC$22&gt;0,$CC$21,"")</f>
        <v/>
      </c>
      <c r="AK13" s="121" t="s">
        <v>9</v>
      </c>
      <c r="AL13" s="122" t="str">
        <f>IF($CC$21+$CC$22&gt;0,$CC$22,"")</f>
        <v/>
      </c>
      <c r="AM13" s="132" t="str">
        <f>IF($CI$46+$CI$47&gt;0,$CI$46,"")</f>
        <v/>
      </c>
      <c r="AN13" s="121" t="s">
        <v>9</v>
      </c>
      <c r="AO13" s="122" t="str">
        <f>IF($CI$46+$CI$47&gt;0,$CI$47,"")</f>
        <v/>
      </c>
      <c r="AP13" s="132" t="str">
        <f>IF($DA$21+$DA$22&gt;0,$DA$21,"")</f>
        <v/>
      </c>
      <c r="AQ13" s="121" t="s">
        <v>9</v>
      </c>
      <c r="AR13" s="122" t="str">
        <f>IF($DA$21+$DA$22&gt;0,$DA$22,"")</f>
        <v/>
      </c>
      <c r="AS13" s="132" t="str">
        <f>IF($CC$52+$CC$53&gt;0,$CC$52,"")</f>
        <v/>
      </c>
      <c r="AT13" s="121" t="s">
        <v>9</v>
      </c>
      <c r="AU13" s="122" t="str">
        <f>IF($CC$52+$CC$53&gt;0,$CC$53,"")</f>
        <v/>
      </c>
      <c r="AV13" s="132" t="str">
        <f>IF($DG$24+$DG$25&gt;0,$DG$24,"")</f>
        <v/>
      </c>
      <c r="AW13" s="121" t="s">
        <v>9</v>
      </c>
      <c r="AX13" s="122" t="str">
        <f>IF($DG$24+$DG$25&gt;0,$DG$25,"")</f>
        <v/>
      </c>
      <c r="AY13" s="132" t="str">
        <f>IF($CI$15+$CI$16&gt;0,$CI$15,"")</f>
        <v/>
      </c>
      <c r="AZ13" s="121" t="s">
        <v>9</v>
      </c>
      <c r="BA13" s="122" t="str">
        <f>IF($CI$15+$CI$16&gt;0,$CI$16,"")</f>
        <v/>
      </c>
      <c r="BB13" s="132" t="str">
        <f>IF($CO$49+$CO$50&gt;0,$CO$49,"")</f>
        <v/>
      </c>
      <c r="BC13" s="121" t="s">
        <v>9</v>
      </c>
      <c r="BD13" s="122" t="str">
        <f>IF($CO$49+$CO$50&gt;0,$CO$50,"")</f>
        <v/>
      </c>
      <c r="BE13" s="132" t="str">
        <f>IF($DM$27+$DM$28&gt;0,$DM$27,"")</f>
        <v/>
      </c>
      <c r="BF13" s="121" t="s">
        <v>9</v>
      </c>
      <c r="BG13" s="141" t="str">
        <f>IF($DM$27+$DM$28&gt;0,$DM$28,"")</f>
        <v/>
      </c>
      <c r="BH13" s="216">
        <f>SUM($BT$13:$BV$13,$BT$38:$BV$38,$BZ$21:$CB$21,$BZ$52:$CB$52,$CF$15:$CH$15,$CF$46:$CH$46,$CL$24:$CN$24,$CL$49:$CN$49,$CR$15:$CT$15,$CR$43:$CT$43,$CX$21:$CZ$21,$CX$35:$CZ$35,$DD$24:$DF$24,$DD$46:$DF$46,$DJ$27:$DL$27)</f>
        <v>0</v>
      </c>
      <c r="BI13" s="158" t="s">
        <v>9</v>
      </c>
      <c r="BJ13" s="217">
        <f>SUM($BT$12:$BV$12,$BT$37:$BV$37,$BZ$22:$CB$22,$BZ$53:$CB$53,$CF$16:$CH$16,$CF$47:$CH$47,$CL$25:$CN$25,$CL$50:$CN$50,$CR$16:$CT$16,$CR$44:$CT$44,$CX$22:$CZ$22,$CX$34:$CZ$34,$DD$25:$DF$25,$DD$47:$DF$47,$DJ$28:$DL$28)</f>
        <v>0</v>
      </c>
      <c r="BK13" s="188">
        <f t="shared" si="8"/>
        <v>0</v>
      </c>
      <c r="BL13" s="171" t="s">
        <v>9</v>
      </c>
      <c r="BM13" s="172">
        <f t="shared" si="9"/>
        <v>0</v>
      </c>
      <c r="BN13" s="178">
        <f t="shared" si="10"/>
        <v>0</v>
      </c>
      <c r="BO13" s="227" t="s">
        <v>9</v>
      </c>
      <c r="BP13" s="228">
        <f t="shared" si="11"/>
        <v>0</v>
      </c>
      <c r="BQ13" s="208">
        <f t="shared" si="3"/>
        <v>4</v>
      </c>
      <c r="BR13" s="366"/>
      <c r="BS13" s="162" t="str">
        <f>$L$32</f>
        <v>dd</v>
      </c>
      <c r="BT13" s="424"/>
      <c r="BU13" s="424"/>
      <c r="BV13" s="424"/>
      <c r="BW13" s="164">
        <f>IF(BT13&gt;BT12,1,0)+IF(BU13&gt;BU12,1,0)+IF(BV13&gt;BV12,1,0)</f>
        <v>0</v>
      </c>
      <c r="BX13" s="362"/>
      <c r="BY13" s="162" t="str">
        <f>$L$46</f>
        <v>mm</v>
      </c>
      <c r="BZ13" s="424"/>
      <c r="CA13" s="424"/>
      <c r="CB13" s="424"/>
      <c r="CC13" s="164">
        <f>IF(BZ13&gt;BZ12,1,0)+IF(CA13&gt;CA12,1,0)+IF(CB13&gt;CB12,1,0)</f>
        <v>0</v>
      </c>
      <c r="CD13" s="359"/>
      <c r="CE13" s="162" t="str">
        <f>$L$49</f>
        <v>oo</v>
      </c>
      <c r="CF13" s="424"/>
      <c r="CG13" s="424"/>
      <c r="CH13" s="424"/>
      <c r="CI13" s="164">
        <f>IF(CF13&gt;CF12,1,0)+IF(CG13&gt;CG12,1,0)+IF(CH13&gt;CH12,1,0)</f>
        <v>0</v>
      </c>
      <c r="CJ13" s="400"/>
      <c r="CK13" s="223" t="str">
        <f>$L$40</f>
        <v>ii</v>
      </c>
      <c r="CL13" s="424"/>
      <c r="CM13" s="424"/>
      <c r="CN13" s="424"/>
      <c r="CO13" s="164">
        <f>IF(CL13&gt;CL12,1,0)+IF(CM13&gt;CM12,1,0)+IF(CN13&gt;CN12,1,0)</f>
        <v>0</v>
      </c>
      <c r="CP13" s="401"/>
      <c r="CQ13" s="225" t="str">
        <f>$L$31</f>
        <v>cc</v>
      </c>
      <c r="CR13" s="424"/>
      <c r="CS13" s="424"/>
      <c r="CT13" s="424"/>
      <c r="CU13" s="164">
        <f>IF(CR13&gt;CR12,1,0)+IF(CS13&gt;CS12,1,0)+IF(CT13&gt;CT12,1,0)</f>
        <v>0</v>
      </c>
      <c r="CV13" s="346"/>
      <c r="CW13" s="225" t="str">
        <f>$L$46</f>
        <v>mm</v>
      </c>
      <c r="CX13" s="424"/>
      <c r="CY13" s="424"/>
      <c r="CZ13" s="424"/>
      <c r="DA13" s="164">
        <f>IF(CX13&gt;CX12,1,0)+IF(CY13&gt;CY12,1,0)+IF(CZ13&gt;CZ12,1,0)</f>
        <v>0</v>
      </c>
      <c r="DB13" s="362"/>
      <c r="DC13" s="225" t="str">
        <f>$L$47</f>
        <v>nn</v>
      </c>
      <c r="DD13" s="424"/>
      <c r="DE13" s="424"/>
      <c r="DF13" s="424"/>
      <c r="DG13" s="164">
        <f>IF(DD13&gt;DD12,1,0)+IF(DE13&gt;DE12,1,0)+IF(DF13&gt;DF12,1,0)</f>
        <v>0</v>
      </c>
      <c r="DH13" s="362"/>
      <c r="DI13" s="225" t="str">
        <f>$L$43</f>
        <v>kk</v>
      </c>
      <c r="DJ13" s="424"/>
      <c r="DK13" s="424"/>
      <c r="DL13" s="424"/>
      <c r="DM13" s="164">
        <f>IF(DJ13&gt;DJ12,1,0)+IF(DK13&gt;DK12,1,0)+IF(DL13&gt;DL12,1,0)</f>
        <v>0</v>
      </c>
      <c r="DN13" s="403"/>
    </row>
    <row r="14" spans="1:118" s="111" customFormat="1" ht="34.9" customHeight="1" x14ac:dyDescent="0.2">
      <c r="A14" s="345"/>
      <c r="B14" s="201">
        <f t="shared" si="4"/>
        <v>2.0001140000000004</v>
      </c>
      <c r="C14" s="202">
        <f t="shared" si="0"/>
        <v>5</v>
      </c>
      <c r="D14" s="203" t="str">
        <f>$L$34</f>
        <v>ee</v>
      </c>
      <c r="E14" s="241">
        <f t="shared" si="5"/>
        <v>0</v>
      </c>
      <c r="F14" s="285">
        <f t="shared" si="6"/>
        <v>0</v>
      </c>
      <c r="G14" s="210">
        <f t="shared" si="7"/>
        <v>0</v>
      </c>
      <c r="H14" s="204">
        <f>SMALL($B$10:$B$25,5)</f>
        <v>2.0001140000000004</v>
      </c>
      <c r="I14" s="205">
        <f t="shared" si="1"/>
        <v>5</v>
      </c>
      <c r="J14" s="206" t="str">
        <f t="shared" si="2"/>
        <v>ee</v>
      </c>
      <c r="K14" s="113" t="str">
        <f>$L$34</f>
        <v>ee</v>
      </c>
      <c r="L14" s="120" t="str">
        <f>IF($CU$9+$CU$10&gt;0,$CU$10,"")</f>
        <v/>
      </c>
      <c r="M14" s="121" t="s">
        <v>9</v>
      </c>
      <c r="N14" s="122" t="str">
        <f>IF($CU$9+$CU$10&gt;0,$CU$9,"")</f>
        <v/>
      </c>
      <c r="O14" s="132" t="str">
        <f>IF($CU$37+$CU$38&gt;0,$CU$38,"")</f>
        <v/>
      </c>
      <c r="P14" s="121" t="s">
        <v>9</v>
      </c>
      <c r="Q14" s="122" t="str">
        <f>IF($CU$37+$CU$38&gt;0,$CU$37,"")</f>
        <v/>
      </c>
      <c r="R14" s="132" t="str">
        <f>IF($DA$49+$DA$50&gt;0,$DA$50,"")</f>
        <v/>
      </c>
      <c r="S14" s="121" t="s">
        <v>9</v>
      </c>
      <c r="T14" s="122" t="str">
        <f>IF($DA$49+$DA$50&gt;0,$DA$49,"")</f>
        <v/>
      </c>
      <c r="U14" s="132" t="str">
        <f>IF($DG$46+$DG$47&gt;0,$DG$47,"")</f>
        <v/>
      </c>
      <c r="V14" s="195" t="s">
        <v>9</v>
      </c>
      <c r="W14" s="122" t="str">
        <f>IF($DG$46+$DG$47&gt;0,$DG$46,"")</f>
        <v/>
      </c>
      <c r="X14" s="191"/>
      <c r="Y14" s="192"/>
      <c r="Z14" s="193"/>
      <c r="AA14" s="132" t="str">
        <f>IF($BW$15+$BW$16&gt;0,$BW$15,"")</f>
        <v/>
      </c>
      <c r="AB14" s="196" t="s">
        <v>9</v>
      </c>
      <c r="AC14" s="134" t="str">
        <f>IF($BW$15+$BW$16&gt;0,$BW$16,"")</f>
        <v/>
      </c>
      <c r="AD14" s="132" t="str">
        <f>IF($BW$40+$BW$41&gt;0,$BW$40,"")</f>
        <v/>
      </c>
      <c r="AE14" s="121" t="s">
        <v>9</v>
      </c>
      <c r="AF14" s="122" t="str">
        <f>IF($BW$40+$BW$41&gt;0,$BW$41,"")</f>
        <v/>
      </c>
      <c r="AG14" s="132" t="str">
        <f>IF($CO$40+$CO$41&gt;0,$CO$40,"")</f>
        <v/>
      </c>
      <c r="AH14" s="121" t="s">
        <v>9</v>
      </c>
      <c r="AI14" s="122" t="str">
        <f>IF($CO$40+$CO$41&gt;0,$CO$41,"")</f>
        <v/>
      </c>
      <c r="AJ14" s="132" t="str">
        <f>IF($DM$30+$DM$31&gt;0,$DM$30,"")</f>
        <v/>
      </c>
      <c r="AK14" s="121" t="s">
        <v>9</v>
      </c>
      <c r="AL14" s="122" t="str">
        <f>IF($DM$30+$DM$31&gt;0,$DM$31,"")</f>
        <v/>
      </c>
      <c r="AM14" s="132" t="str">
        <f>IF($DA$24+$DA$25&gt;0,$DA$24,"")</f>
        <v/>
      </c>
      <c r="AN14" s="121" t="s">
        <v>9</v>
      </c>
      <c r="AO14" s="122" t="str">
        <f>IF($DA$24+$DA$25&gt;0,$DA$25,"")</f>
        <v/>
      </c>
      <c r="AP14" s="132" t="str">
        <f>IF($CC$55+$CC$56&gt;0,$CC$55,"")</f>
        <v/>
      </c>
      <c r="AQ14" s="121" t="s">
        <v>9</v>
      </c>
      <c r="AR14" s="122" t="str">
        <f>IF($CC$55+$CC$56&gt;0,$CC$56,"")</f>
        <v/>
      </c>
      <c r="AS14" s="132" t="str">
        <f>IF($CC$24+$CC$25&gt;0,$CC$24,"")</f>
        <v/>
      </c>
      <c r="AT14" s="121" t="s">
        <v>9</v>
      </c>
      <c r="AU14" s="122" t="str">
        <f>IF($CC$24+$CC$25&gt;0,$CC$25,"")</f>
        <v/>
      </c>
      <c r="AV14" s="132" t="str">
        <f>IF($CO$18+$CO$19&gt;0,$CO$18,"")</f>
        <v/>
      </c>
      <c r="AW14" s="121" t="s">
        <v>9</v>
      </c>
      <c r="AX14" s="122" t="str">
        <f>IF($CO$18+$CO$19&gt;0,$CO$19,"")</f>
        <v/>
      </c>
      <c r="AY14" s="132" t="str">
        <f>IF($CI$43+$CI$44&gt;0,$CI$43,"")</f>
        <v/>
      </c>
      <c r="AZ14" s="121" t="s">
        <v>9</v>
      </c>
      <c r="BA14" s="122" t="str">
        <f>IF($CI$43+$CI$44&gt;0,$CI$44,"")</f>
        <v/>
      </c>
      <c r="BB14" s="132" t="str">
        <f>IF($DG$27+$DG$28&gt;0,$DG$27,"")</f>
        <v/>
      </c>
      <c r="BC14" s="121" t="s">
        <v>9</v>
      </c>
      <c r="BD14" s="122" t="str">
        <f>IF($DG$27+$DG$28&gt;0,$DG$28,"")</f>
        <v/>
      </c>
      <c r="BE14" s="132" t="str">
        <f>IF($CI$18+$CI$19&gt;0,$CI$18,"")</f>
        <v/>
      </c>
      <c r="BF14" s="121" t="s">
        <v>9</v>
      </c>
      <c r="BG14" s="141" t="str">
        <f>IF($CI$18+$CI$19&gt;0,$CI$19,"")</f>
        <v/>
      </c>
      <c r="BH14" s="216">
        <f>SUM($BT$15:$BV$15,$BT$40:$BV$40,$BZ$24:$CB$24,$BZ$55:$CB$55,$CF$18:$CH$18,$CF$43:$CH$43,$CL$18:$CN$18,$CL$40:$CN$40,$CR$10:$CT$10,$CR$38:$CT$38,$CX$24:$CZ$24,$CX$50:$CZ$50,$DD$27:$DF$27,$DD$47:$DF$47,$DJ$30:$DL$30)</f>
        <v>0</v>
      </c>
      <c r="BI14" s="158" t="s">
        <v>9</v>
      </c>
      <c r="BJ14" s="217">
        <f>SUM($BT$16:$BV$16,$BT$41:$BV$41,$BZ$25:$CB$25,$BZ$56:$CB$56,$CF$19:$CH$19,$CF$44:$CH$44,$CL$19:$CN$19,$CL$41:$CN$41,$CR$9:$CT$9,$CR$37:$CT$37,$CX$25:$CZ$25,$CX$49:$CZ$49,$DD$28:$DF$28,$DD$46:$DF$46,$DJ$31:$DL$31)</f>
        <v>0</v>
      </c>
      <c r="BK14" s="188">
        <f t="shared" si="8"/>
        <v>0</v>
      </c>
      <c r="BL14" s="171" t="s">
        <v>9</v>
      </c>
      <c r="BM14" s="172">
        <f t="shared" si="9"/>
        <v>0</v>
      </c>
      <c r="BN14" s="178">
        <f t="shared" si="10"/>
        <v>0</v>
      </c>
      <c r="BO14" s="227" t="s">
        <v>9</v>
      </c>
      <c r="BP14" s="228">
        <f t="shared" si="11"/>
        <v>0</v>
      </c>
      <c r="BQ14" s="208">
        <f t="shared" si="3"/>
        <v>5</v>
      </c>
      <c r="BR14" s="366"/>
      <c r="BS14" s="370"/>
      <c r="BT14" s="427"/>
      <c r="BU14" s="427"/>
      <c r="BV14" s="427"/>
      <c r="BW14" s="361"/>
      <c r="BX14" s="361"/>
      <c r="BY14" s="361"/>
      <c r="BZ14" s="361"/>
      <c r="CA14" s="361"/>
      <c r="CB14" s="361"/>
      <c r="CC14" s="361"/>
      <c r="CD14" s="361"/>
      <c r="CE14" s="361"/>
      <c r="CF14" s="361"/>
      <c r="CG14" s="361"/>
      <c r="CH14" s="361"/>
      <c r="CI14" s="361"/>
      <c r="CJ14" s="361"/>
      <c r="CK14" s="361"/>
      <c r="CL14" s="361"/>
      <c r="CM14" s="361"/>
      <c r="CN14" s="361"/>
      <c r="CO14" s="361"/>
      <c r="CP14" s="361"/>
      <c r="CQ14" s="361"/>
      <c r="CR14" s="361"/>
      <c r="CS14" s="361"/>
      <c r="CT14" s="361"/>
      <c r="CU14" s="362"/>
      <c r="CV14" s="346"/>
      <c r="CW14" s="346"/>
      <c r="CX14" s="421"/>
      <c r="CY14" s="421"/>
      <c r="CZ14" s="421"/>
      <c r="DA14" s="362"/>
      <c r="DB14" s="362"/>
      <c r="DC14" s="346"/>
      <c r="DD14" s="421"/>
      <c r="DE14" s="421"/>
      <c r="DF14" s="421"/>
      <c r="DG14" s="362"/>
      <c r="DH14" s="362"/>
      <c r="DI14" s="346"/>
      <c r="DJ14" s="421"/>
      <c r="DK14" s="421"/>
      <c r="DL14" s="421"/>
      <c r="DM14" s="362"/>
      <c r="DN14" s="403"/>
    </row>
    <row r="15" spans="1:118" s="111" customFormat="1" ht="34.9" customHeight="1" x14ac:dyDescent="0.2">
      <c r="A15" s="345"/>
      <c r="B15" s="201">
        <f t="shared" si="4"/>
        <v>2.0001150000000001</v>
      </c>
      <c r="C15" s="202">
        <f t="shared" si="0"/>
        <v>6</v>
      </c>
      <c r="D15" s="203" t="str">
        <f>$L$35</f>
        <v>ff</v>
      </c>
      <c r="E15" s="241">
        <f t="shared" si="5"/>
        <v>0</v>
      </c>
      <c r="F15" s="285">
        <f t="shared" si="6"/>
        <v>0</v>
      </c>
      <c r="G15" s="210">
        <f t="shared" si="7"/>
        <v>0</v>
      </c>
      <c r="H15" s="204">
        <f>SMALL($B$10:$B$25,6)</f>
        <v>2.0001150000000001</v>
      </c>
      <c r="I15" s="205">
        <f t="shared" si="1"/>
        <v>6</v>
      </c>
      <c r="J15" s="206" t="str">
        <f t="shared" si="2"/>
        <v>ff</v>
      </c>
      <c r="K15" s="113" t="str">
        <f>$L$35</f>
        <v>ff</v>
      </c>
      <c r="L15" s="120" t="str">
        <f>IF($CU$34+$CU$35&gt;0,$CU$35,"")</f>
        <v/>
      </c>
      <c r="M15" s="195" t="s">
        <v>9</v>
      </c>
      <c r="N15" s="122" t="str">
        <f>IF($CU$34+$CU$35&gt;0,$CU$34,"")</f>
        <v/>
      </c>
      <c r="O15" s="132" t="str">
        <f>IF($CI$24+$CI$25&gt;0,$CI$25,"")</f>
        <v/>
      </c>
      <c r="P15" s="195" t="s">
        <v>9</v>
      </c>
      <c r="Q15" s="122" t="str">
        <f>IF($CI$24+$CI$25&gt;0,$CI$24,"")</f>
        <v/>
      </c>
      <c r="R15" s="132" t="str">
        <f>IF($CC$30+$CC$31&gt;0,$CC$31,"")</f>
        <v/>
      </c>
      <c r="S15" s="195" t="s">
        <v>9</v>
      </c>
      <c r="T15" s="122" t="str">
        <f>IF($CC$30+$CC$31&gt;0,$CC$30,"")</f>
        <v/>
      </c>
      <c r="U15" s="132" t="str">
        <f>IF($CU$15+$CU$16&gt;0,$CU$16,"")</f>
        <v/>
      </c>
      <c r="V15" s="195" t="s">
        <v>9</v>
      </c>
      <c r="W15" s="122" t="str">
        <f>IF($CU$15+$CU$16&gt;0,$CU$15,"")</f>
        <v/>
      </c>
      <c r="X15" s="132" t="str">
        <f>IF($BW$15+$BW$16&gt;0,$BW$16,"")</f>
        <v/>
      </c>
      <c r="Y15" s="121" t="s">
        <v>9</v>
      </c>
      <c r="Z15" s="122" t="str">
        <f>IF($BW$15+$BW$16&gt;0,$BW$15,"")</f>
        <v/>
      </c>
      <c r="AA15" s="137"/>
      <c r="AB15" s="138"/>
      <c r="AC15" s="138"/>
      <c r="AD15" s="132" t="str">
        <f>IF($DA$30+$DA$31&gt;0,$DA$30,"")</f>
        <v/>
      </c>
      <c r="AE15" s="121" t="s">
        <v>9</v>
      </c>
      <c r="AF15" s="122" t="str">
        <f>IF($DA$30+$DA$31&gt;0,$DA$31,"")</f>
        <v/>
      </c>
      <c r="AG15" s="132" t="str">
        <f>IF($BW$43+$BW$44&gt;0,$BW$43,"")</f>
        <v/>
      </c>
      <c r="AH15" s="121" t="s">
        <v>9</v>
      </c>
      <c r="AI15" s="122" t="str">
        <f>IF($BW$43+$BW$44&gt;0,$BW$44,"")</f>
        <v/>
      </c>
      <c r="AJ15" s="132" t="str">
        <f>IF($CC$37+$CC$38&gt;0,$CC$37,"")</f>
        <v/>
      </c>
      <c r="AK15" s="121" t="s">
        <v>9</v>
      </c>
      <c r="AL15" s="122" t="str">
        <f>IF($CC$37+$CC$38&gt;0,$CC$38,"")</f>
        <v/>
      </c>
      <c r="AM15" s="132" t="str">
        <f>IF($CO$52+$CO$53&gt;0,$CO$52,"")</f>
        <v/>
      </c>
      <c r="AN15" s="121" t="s">
        <v>9</v>
      </c>
      <c r="AO15" s="122" t="str">
        <f>IF($CO$52+$CO$53&gt;0,$CO$53,"")</f>
        <v/>
      </c>
      <c r="AP15" s="132" t="str">
        <f>IF($DG$30+$DG$31&gt;0,$DG$30,"")</f>
        <v/>
      </c>
      <c r="AQ15" s="121" t="s">
        <v>9</v>
      </c>
      <c r="AR15" s="122" t="str">
        <f>IF($DG$30+$DG$31&gt;0,$DG$31,"")</f>
        <v/>
      </c>
      <c r="AS15" s="132" t="str">
        <f>IF($CI$49+$CI$50&gt;0,$CI$49,"")</f>
        <v/>
      </c>
      <c r="AT15" s="121" t="s">
        <v>9</v>
      </c>
      <c r="AU15" s="122" t="str">
        <f>IF($CI$49+$CI$50&gt;0,$CI$50,"")</f>
        <v/>
      </c>
      <c r="AV15" s="132" t="str">
        <f>IF($DG$52+$DG$53&gt;0,$DG$52,"")</f>
        <v/>
      </c>
      <c r="AW15" s="121" t="s">
        <v>9</v>
      </c>
      <c r="AX15" s="122" t="str">
        <f>IF($DG$52+$DG$53&gt;0,$DG$53,"")</f>
        <v/>
      </c>
      <c r="AY15" s="132" t="str">
        <f>IF($DM$21+$DM$22&gt;0,$DM$21,"")</f>
        <v/>
      </c>
      <c r="AZ15" s="121" t="s">
        <v>9</v>
      </c>
      <c r="BA15" s="122" t="str">
        <f>IF($DM$21+$DM$22&gt;0,$DM$22,"")</f>
        <v/>
      </c>
      <c r="BB15" s="132" t="str">
        <f>IF($DA$52+$DA$53&gt;0,$DA$52,"")</f>
        <v/>
      </c>
      <c r="BC15" s="121" t="s">
        <v>9</v>
      </c>
      <c r="BD15" s="122" t="str">
        <f>IF($DA$52+$DA$53&gt;0,$DA$53,"")</f>
        <v/>
      </c>
      <c r="BE15" s="132" t="str">
        <f>IF($CO$21+$CO$22&gt;0,$CO$21,"")</f>
        <v/>
      </c>
      <c r="BF15" s="121" t="s">
        <v>9</v>
      </c>
      <c r="BG15" s="141" t="str">
        <f>IF($CO$21+$CO$22&gt;0,$CO$22,"")</f>
        <v/>
      </c>
      <c r="BH15" s="216">
        <f>SUM($BT$16:$BV$16,$BT$43:$BV$43,$BZ$31:$CB$31,$BZ$37:$CB$37,$CF$25:$CH$25,$CF$49:$CH$49,$CL$21:$CN$21,$CL$52:$CN$52,$CR$16:$CT$16,$CR$35:$CT$35,$CX$30:$CZ$30,$CX$52:$CZ$52,$DD$30:$DF$30,$DD$52:$DF$52,$DJ$21:$DL$21)</f>
        <v>0</v>
      </c>
      <c r="BI15" s="158" t="s">
        <v>9</v>
      </c>
      <c r="BJ15" s="217">
        <f>SUM($BT$15:$BV$15,$BT$44:$BV$44,$BZ$30:$CB$30,$BZ$38:$CB$38,$CF$24:$CH$24,$CF$50:$CH$50,$CL$22:$CN$22,$CL$53:$CN$53,$CR$15:$CT$15,$CR$34:$CT$34,$CX$31:$CZ$31,$CX$53:$CZ$53,$DD$31:$DF$31,$DD$53:$DF$53,$DJ$22:$DL$22)</f>
        <v>0</v>
      </c>
      <c r="BK15" s="188">
        <f t="shared" si="8"/>
        <v>0</v>
      </c>
      <c r="BL15" s="171" t="s">
        <v>9</v>
      </c>
      <c r="BM15" s="172">
        <f t="shared" si="9"/>
        <v>0</v>
      </c>
      <c r="BN15" s="178">
        <f t="shared" si="10"/>
        <v>0</v>
      </c>
      <c r="BO15" s="227" t="s">
        <v>9</v>
      </c>
      <c r="BP15" s="228">
        <f t="shared" si="11"/>
        <v>0</v>
      </c>
      <c r="BQ15" s="208">
        <f t="shared" si="3"/>
        <v>6</v>
      </c>
      <c r="BR15" s="366"/>
      <c r="BS15" s="161" t="str">
        <f>$L$34</f>
        <v>ee</v>
      </c>
      <c r="BT15" s="423"/>
      <c r="BU15" s="423"/>
      <c r="BV15" s="423"/>
      <c r="BW15" s="5">
        <f>IF(BT15&gt;BT16,1,0)+IF(BU15&gt;BU16,1,0)+IF(BV15&gt;BV16,1,0)</f>
        <v>0</v>
      </c>
      <c r="BX15" s="362"/>
      <c r="BY15" s="161" t="str">
        <f>$L$43</f>
        <v>kk</v>
      </c>
      <c r="BZ15" s="423"/>
      <c r="CA15" s="423"/>
      <c r="CB15" s="423"/>
      <c r="CC15" s="5">
        <f>IF(BZ15&gt;BZ16,1,0)+IF(CA15&gt;CA16,1,0)+IF(CB15&gt;CB16,1,0)</f>
        <v>0</v>
      </c>
      <c r="CD15" s="359"/>
      <c r="CE15" s="161" t="str">
        <f>$L$32</f>
        <v>dd</v>
      </c>
      <c r="CF15" s="423"/>
      <c r="CG15" s="423"/>
      <c r="CH15" s="423"/>
      <c r="CI15" s="5">
        <f>IF(CF15&gt;CF16,1,0)+IF(CG15&gt;CG16,1,0)+IF(CH15&gt;CH16,1,0)</f>
        <v>0</v>
      </c>
      <c r="CJ15" s="400"/>
      <c r="CK15" s="163" t="str">
        <f>$L$38</f>
        <v>hh</v>
      </c>
      <c r="CL15" s="423"/>
      <c r="CM15" s="423"/>
      <c r="CN15" s="423"/>
      <c r="CO15" s="5">
        <f>IF(CL15&gt;CL16,1,0)+IF(CM15&gt;CM16,1,0)+IF(CN15&gt;CN16,1,0)</f>
        <v>0</v>
      </c>
      <c r="CP15" s="401"/>
      <c r="CQ15" s="224" t="str">
        <f>$L$32</f>
        <v>dd</v>
      </c>
      <c r="CR15" s="423"/>
      <c r="CS15" s="423"/>
      <c r="CT15" s="423"/>
      <c r="CU15" s="5">
        <f>IF(CR15&gt;CR16,1,0)+IF(CS15&gt;CS16,1,0)+IF(CT15&gt;CT16,1,0)</f>
        <v>0</v>
      </c>
      <c r="CV15" s="346"/>
      <c r="CW15" s="224" t="str">
        <f>$L$29</f>
        <v>bb</v>
      </c>
      <c r="CX15" s="423"/>
      <c r="CY15" s="423"/>
      <c r="CZ15" s="423"/>
      <c r="DA15" s="5">
        <f>IF(CX15&gt;CX16,1,0)+IF(CY15&gt;CY16,1,0)+IF(CZ15&gt;CZ16,1,0)</f>
        <v>0</v>
      </c>
      <c r="DB15" s="362"/>
      <c r="DC15" s="224" t="str">
        <f>$L$40</f>
        <v>ii</v>
      </c>
      <c r="DD15" s="423"/>
      <c r="DE15" s="423"/>
      <c r="DF15" s="423"/>
      <c r="DG15" s="5">
        <f>IF(DD15&gt;DD16,1,0)+IF(DE15&gt;DE16,1,0)+IF(DF15&gt;DF16,1,0)</f>
        <v>0</v>
      </c>
      <c r="DH15" s="362"/>
      <c r="DI15" s="224" t="str">
        <f>$L$38</f>
        <v>hh</v>
      </c>
      <c r="DJ15" s="423"/>
      <c r="DK15" s="423"/>
      <c r="DL15" s="423"/>
      <c r="DM15" s="5">
        <f>IF(DJ15&gt;DJ16,1,0)+IF(DK15&gt;DK16,1,0)+IF(DL15&gt;DL16,1,0)</f>
        <v>0</v>
      </c>
      <c r="DN15" s="403"/>
    </row>
    <row r="16" spans="1:118" s="111" customFormat="1" ht="34.9" customHeight="1" thickBot="1" x14ac:dyDescent="0.25">
      <c r="A16" s="345"/>
      <c r="B16" s="201">
        <f t="shared" si="4"/>
        <v>2.0001160000000002</v>
      </c>
      <c r="C16" s="202">
        <f t="shared" si="0"/>
        <v>7</v>
      </c>
      <c r="D16" s="203" t="str">
        <f>$L$37</f>
        <v>gg</v>
      </c>
      <c r="E16" s="241">
        <f t="shared" si="5"/>
        <v>0</v>
      </c>
      <c r="F16" s="285">
        <f t="shared" si="6"/>
        <v>0</v>
      </c>
      <c r="G16" s="210">
        <f t="shared" si="7"/>
        <v>0</v>
      </c>
      <c r="H16" s="204">
        <f>SMALL($B$10:$B$25,7)</f>
        <v>2.0001160000000002</v>
      </c>
      <c r="I16" s="205">
        <f t="shared" si="1"/>
        <v>7</v>
      </c>
      <c r="J16" s="206" t="str">
        <f t="shared" si="2"/>
        <v>gg</v>
      </c>
      <c r="K16" s="113" t="str">
        <f>$L$37</f>
        <v>gg</v>
      </c>
      <c r="L16" s="120" t="str">
        <f>IF($CI$27+$CI$28&gt;0,$CI$28,"")</f>
        <v/>
      </c>
      <c r="M16" s="121" t="s">
        <v>9</v>
      </c>
      <c r="N16" s="122" t="str">
        <f>IF($CI$27+$CI$28&gt;0,$CI$27,"")</f>
        <v/>
      </c>
      <c r="O16" s="132" t="str">
        <f>IF($CC$27+$CC$28&gt;0,$CC$28,"")</f>
        <v/>
      </c>
      <c r="P16" s="121" t="s">
        <v>9</v>
      </c>
      <c r="Q16" s="122" t="str">
        <f>IF($CC$27+$CC$28&gt;0,$CC$27,"")</f>
        <v/>
      </c>
      <c r="R16" s="132" t="str">
        <f>IF($CU$40+$CU$41&gt;0,$CU$41,"")</f>
        <v/>
      </c>
      <c r="S16" s="121" t="s">
        <v>9</v>
      </c>
      <c r="T16" s="122" t="str">
        <f>IF($CU$40+$CU$41&gt;0,$CU$40,"")</f>
        <v/>
      </c>
      <c r="U16" s="132" t="str">
        <f>IF($CO$24+$CO$25&gt;0,$CO$25,"")</f>
        <v/>
      </c>
      <c r="V16" s="195" t="s">
        <v>9</v>
      </c>
      <c r="W16" s="122" t="str">
        <f>IF($CO$24+$CO$25&gt;0,$CO$24,"")</f>
        <v/>
      </c>
      <c r="X16" s="132" t="str">
        <f>IF($BW$40+$BW$41&gt;0,$BW$41,"")</f>
        <v/>
      </c>
      <c r="Y16" s="121" t="s">
        <v>9</v>
      </c>
      <c r="Z16" s="122" t="str">
        <f>IF($BW$40+$BW$41&gt;0,$BW$40,"")</f>
        <v/>
      </c>
      <c r="AA16" s="132" t="str">
        <f>IF($DA$30+$DA$31&gt;0,$DA$31,"")</f>
        <v/>
      </c>
      <c r="AB16" s="134" t="s">
        <v>9</v>
      </c>
      <c r="AC16" s="134" t="str">
        <f>IF($DA$30+$DA$31&gt;0,$DA$30,"")</f>
        <v/>
      </c>
      <c r="AD16" s="129"/>
      <c r="AE16" s="130"/>
      <c r="AF16" s="131"/>
      <c r="AG16" s="132" t="str">
        <f>IF($BW$18+$BW$19&gt;0,$BW$18,"")</f>
        <v/>
      </c>
      <c r="AH16" s="121" t="s">
        <v>9</v>
      </c>
      <c r="AI16" s="122" t="str">
        <f>IF($BW$18+$BW$19&gt;0,$BW$19,"")</f>
        <v/>
      </c>
      <c r="AJ16" s="132" t="str">
        <f>IF($CU$18+$CU$19&gt;0,$CU$18,"")</f>
        <v/>
      </c>
      <c r="AK16" s="121" t="s">
        <v>9</v>
      </c>
      <c r="AL16" s="122" t="str">
        <f>IF($CU$18+$CU$19&gt;0,$CU$19,"")</f>
        <v/>
      </c>
      <c r="AM16" s="132" t="str">
        <f>IF($DA$46+$DA$47&gt;0,$DA$46,"")</f>
        <v/>
      </c>
      <c r="AN16" s="121" t="s">
        <v>9</v>
      </c>
      <c r="AO16" s="122" t="str">
        <f>IF($DA$46+$DA$47&gt;0,$DA$47,"")</f>
        <v/>
      </c>
      <c r="AP16" s="132" t="str">
        <f>IF($CI$52+$CI$53&gt;0,$CI$52,"")</f>
        <v/>
      </c>
      <c r="AQ16" s="121" t="s">
        <v>9</v>
      </c>
      <c r="AR16" s="122" t="str">
        <f>IF($CI$52+$CI$53&gt;0,$CI$53,"")</f>
        <v/>
      </c>
      <c r="AS16" s="132" t="str">
        <f>IF($DG$55+$DG$56&gt;0,$DG$55,"")</f>
        <v/>
      </c>
      <c r="AT16" s="121" t="s">
        <v>9</v>
      </c>
      <c r="AU16" s="122" t="str">
        <f>IF($DG$55+$DG$56&gt;0,$DG$56,"")</f>
        <v/>
      </c>
      <c r="AV16" s="132" t="str">
        <f>IF($CO$34+$CO$35&gt;0,$CO$34,"")</f>
        <v/>
      </c>
      <c r="AW16" s="121" t="s">
        <v>9</v>
      </c>
      <c r="AX16" s="122" t="str">
        <f>IF($CO$34+$CO$35&gt;0,$CO$35,"")</f>
        <v/>
      </c>
      <c r="AY16" s="132" t="str">
        <f>IF($DG$12+$DG$13&gt;0,$DG$12,"")</f>
        <v/>
      </c>
      <c r="AZ16" s="121" t="s">
        <v>9</v>
      </c>
      <c r="BA16" s="122" t="str">
        <f>IF($DG$12+$DG$13&gt;0,$DG$13,"")</f>
        <v/>
      </c>
      <c r="BB16" s="132" t="str">
        <f>IF($DM$18+$DM$19&gt;0,$DM$18,"")</f>
        <v/>
      </c>
      <c r="BC16" s="121" t="s">
        <v>9</v>
      </c>
      <c r="BD16" s="122" t="str">
        <f>IF($DM$18+$DM$19&gt;0,$DM$19,"")</f>
        <v/>
      </c>
      <c r="BE16" s="132" t="str">
        <f>IF($CC$34+$CC$35&gt;0,$CC$34,"")</f>
        <v/>
      </c>
      <c r="BF16" s="121" t="s">
        <v>9</v>
      </c>
      <c r="BG16" s="141" t="str">
        <f>IF($CC$34+$CC$35&gt;0,$CC$35,"")</f>
        <v/>
      </c>
      <c r="BH16" s="216">
        <f>SUM($BT$18:$BV$18,$BT$41:$BV$41,$BZ$28:$CB$28,$BZ$34:$CB$34,$CF$28:$CH$28,$CF$52:$CH$52,$CL$25:$CN$25,$CL$34:$CN$34,$CR$18:$CT$18,$CR$31:$CT$41,$CX$31:$CZ$31,$CX$46:$CZ$46,$DD$12:$DF$12,$DD$55:$DF$55,$DJ$18:$DL$18)</f>
        <v>0</v>
      </c>
      <c r="BI16" s="158" t="s">
        <v>9</v>
      </c>
      <c r="BJ16" s="217">
        <f>SUM($BT$19:$BV$19,$BT$40:$BV$40,$BZ$27:$CB$27,$BZ$35:$CB$35,$CF$27:$CH$27,$CF$53:$CH$53,$CL$24:$CN$24,$CL$35:$CN$35,$CR$19:$CT$19,$CR$40:$CT$40,$CX$30:$CZ$30,$CX$47:$CZ$47,$DD$13:$DF$13,$DD$56:$DF$56,$DJ$19:$DL$19)</f>
        <v>0</v>
      </c>
      <c r="BK16" s="188">
        <f t="shared" si="8"/>
        <v>0</v>
      </c>
      <c r="BL16" s="171" t="s">
        <v>9</v>
      </c>
      <c r="BM16" s="172">
        <f t="shared" si="9"/>
        <v>0</v>
      </c>
      <c r="BN16" s="178">
        <f t="shared" si="10"/>
        <v>0</v>
      </c>
      <c r="BO16" s="227" t="s">
        <v>9</v>
      </c>
      <c r="BP16" s="228">
        <f t="shared" si="11"/>
        <v>0</v>
      </c>
      <c r="BQ16" s="208">
        <f t="shared" si="3"/>
        <v>7</v>
      </c>
      <c r="BR16" s="366"/>
      <c r="BS16" s="162" t="str">
        <f>$L$35</f>
        <v>ff</v>
      </c>
      <c r="BT16" s="424"/>
      <c r="BU16" s="424"/>
      <c r="BV16" s="424"/>
      <c r="BW16" s="164">
        <f>IF(BT16&gt;BT15,1,0)+IF(BU16&gt;BU15,1,0)+IF(BV16&gt;BV15,1,0)</f>
        <v>0</v>
      </c>
      <c r="BX16" s="362"/>
      <c r="BY16" s="162" t="str">
        <f>$L$49</f>
        <v>oo</v>
      </c>
      <c r="BZ16" s="424"/>
      <c r="CA16" s="424"/>
      <c r="CB16" s="424"/>
      <c r="CC16" s="164">
        <f>IF(BZ16&gt;BZ15,1,0)+IF(CA16&gt;CA15,1,0)+IF(CB16&gt;CB15,1,0)</f>
        <v>0</v>
      </c>
      <c r="CD16" s="359"/>
      <c r="CE16" s="223" t="str">
        <f>$L$47</f>
        <v>nn</v>
      </c>
      <c r="CF16" s="424"/>
      <c r="CG16" s="424"/>
      <c r="CH16" s="424"/>
      <c r="CI16" s="164">
        <f>IF(CF16&gt;CF15,1,0)+IF(CG16&gt;CG15,1,0)+IF(CH16&gt;CH15,1,0)</f>
        <v>0</v>
      </c>
      <c r="CJ16" s="400"/>
      <c r="CK16" s="162" t="str">
        <f>$L$44</f>
        <v>ll</v>
      </c>
      <c r="CL16" s="424"/>
      <c r="CM16" s="424"/>
      <c r="CN16" s="424"/>
      <c r="CO16" s="164">
        <f>IF(CL16&gt;CL15,1,0)+IF(CM16&gt;CM15,1,0)+IF(CN16&gt;CN15,1,0)</f>
        <v>0</v>
      </c>
      <c r="CP16" s="401"/>
      <c r="CQ16" s="225" t="str">
        <f>$L$35</f>
        <v>ff</v>
      </c>
      <c r="CR16" s="424"/>
      <c r="CS16" s="424"/>
      <c r="CT16" s="424"/>
      <c r="CU16" s="164">
        <f>IF(CR16&gt;CR15,1,0)+IF(CS16&gt;CS15,1,0)+IF(CT16&gt;CT15,1,0)</f>
        <v>0</v>
      </c>
      <c r="CV16" s="346"/>
      <c r="CW16" s="225" t="str">
        <f>$L$49</f>
        <v>oo</v>
      </c>
      <c r="CX16" s="424"/>
      <c r="CY16" s="424"/>
      <c r="CZ16" s="424"/>
      <c r="DA16" s="164">
        <f>IF(CX16&gt;CX15,1,0)+IF(CY16&gt;CY15,1,0)+IF(CZ16&gt;CZ15,1,0)</f>
        <v>0</v>
      </c>
      <c r="DB16" s="362"/>
      <c r="DC16" s="225" t="str">
        <f>$L$50</f>
        <v>pp</v>
      </c>
      <c r="DD16" s="424"/>
      <c r="DE16" s="424"/>
      <c r="DF16" s="424"/>
      <c r="DG16" s="164">
        <f>IF(DD16&gt;DD15,1,0)+IF(DE16&gt;DE15,1,0)+IF(DF16&gt;DF15,1,0)</f>
        <v>0</v>
      </c>
      <c r="DH16" s="362"/>
      <c r="DI16" s="225" t="str">
        <f>$L$46</f>
        <v>mm</v>
      </c>
      <c r="DJ16" s="424"/>
      <c r="DK16" s="424"/>
      <c r="DL16" s="424"/>
      <c r="DM16" s="164">
        <f>IF(DJ16&gt;DJ15,1,0)+IF(DK16&gt;DK15,1,0)+IF(DL16&gt;DL15,1,0)</f>
        <v>0</v>
      </c>
      <c r="DN16" s="403"/>
    </row>
    <row r="17" spans="1:118" s="111" customFormat="1" ht="34.9" customHeight="1" x14ac:dyDescent="0.2">
      <c r="A17" s="345"/>
      <c r="B17" s="201">
        <f t="shared" si="4"/>
        <v>2.0001170000000004</v>
      </c>
      <c r="C17" s="202">
        <f t="shared" si="0"/>
        <v>8</v>
      </c>
      <c r="D17" s="209" t="str">
        <f>$L$38</f>
        <v>hh</v>
      </c>
      <c r="E17" s="241">
        <f t="shared" si="5"/>
        <v>0</v>
      </c>
      <c r="F17" s="285">
        <f t="shared" si="6"/>
        <v>0</v>
      </c>
      <c r="G17" s="210">
        <f t="shared" si="7"/>
        <v>0</v>
      </c>
      <c r="H17" s="204">
        <f>SMALL($B$10:$B$25,8)</f>
        <v>2.0001170000000004</v>
      </c>
      <c r="I17" s="205">
        <f t="shared" si="1"/>
        <v>8</v>
      </c>
      <c r="J17" s="206" t="str">
        <f t="shared" si="2"/>
        <v>hh</v>
      </c>
      <c r="K17" s="113" t="str">
        <f>$L$38</f>
        <v>hh</v>
      </c>
      <c r="L17" s="120" t="str">
        <f>IF($DG$49+$DG$50&gt;0,$DG$50,"")</f>
        <v/>
      </c>
      <c r="M17" s="121" t="s">
        <v>9</v>
      </c>
      <c r="N17" s="122" t="str">
        <f>IF($DG$49+$DG$50&gt;0,$DG$49,"")</f>
        <v/>
      </c>
      <c r="O17" s="132" t="str">
        <f>IF($DA$55+$DA$56&gt;0,$DA$56,"")</f>
        <v/>
      </c>
      <c r="P17" s="121" t="s">
        <v>9</v>
      </c>
      <c r="Q17" s="122" t="str">
        <f>IF($DA$55+$DA$56&gt;0,$DA$55,"")</f>
        <v/>
      </c>
      <c r="R17" s="132" t="str">
        <f>IF($DG$21+$DG$22&gt;0,$DG$22,"")</f>
        <v/>
      </c>
      <c r="S17" s="121" t="s">
        <v>9</v>
      </c>
      <c r="T17" s="122" t="str">
        <f>IF($DG$21+$DG$22&gt;0,$DG$21,"")</f>
        <v/>
      </c>
      <c r="U17" s="132" t="str">
        <f>IF($CU$43+$CU$44&gt;0,$CU$44,"")</f>
        <v/>
      </c>
      <c r="V17" s="195" t="s">
        <v>9</v>
      </c>
      <c r="W17" s="122" t="str">
        <f>IF($CU$43+$CU$44&gt;0,$CU$43,"")</f>
        <v/>
      </c>
      <c r="X17" s="132" t="str">
        <f>IF($CO$40+$CO$41&gt;0,$CO$41,"")</f>
        <v/>
      </c>
      <c r="Y17" s="134" t="s">
        <v>9</v>
      </c>
      <c r="Z17" s="122" t="str">
        <f>IF($CO$40+$CO$41&gt;0,$CO$40,"")</f>
        <v/>
      </c>
      <c r="AA17" s="132" t="str">
        <f>IF($BW$43+$BW$44&gt;0,$BW$44,"")</f>
        <v/>
      </c>
      <c r="AB17" s="134" t="s">
        <v>9</v>
      </c>
      <c r="AC17" s="134" t="str">
        <f>IF($BW$43+$BW$44&gt;0,$BW$43,"")</f>
        <v/>
      </c>
      <c r="AD17" s="132" t="str">
        <f>IF($BW$18+$BW$19&gt;0,$BW$19,"")</f>
        <v/>
      </c>
      <c r="AE17" s="134" t="s">
        <v>9</v>
      </c>
      <c r="AF17" s="122" t="str">
        <f>IF($BW$18+$BW$19&gt;0,$BW$18,"")</f>
        <v/>
      </c>
      <c r="AG17" s="129"/>
      <c r="AH17" s="130"/>
      <c r="AI17" s="131"/>
      <c r="AJ17" s="132" t="str">
        <f>IF($DA$27+$DA$28&gt;0,$DA$27,"")</f>
        <v/>
      </c>
      <c r="AK17" s="121" t="s">
        <v>9</v>
      </c>
      <c r="AL17" s="122" t="str">
        <f>IF($DA$27+$DA$28&gt;0,$DA$28,"")</f>
        <v/>
      </c>
      <c r="AM17" s="132" t="str">
        <f>IF($CU$21+$CU$22&gt;0,$CU$21,"")</f>
        <v/>
      </c>
      <c r="AN17" s="121" t="s">
        <v>9</v>
      </c>
      <c r="AO17" s="122" t="str">
        <f>IF($CU$21+$CU$22&gt;0,$CU$22,"")</f>
        <v/>
      </c>
      <c r="AP17" s="132" t="str">
        <f>IF($CI$21+$CI$22&gt;0,$CI$21,"")</f>
        <v/>
      </c>
      <c r="AQ17" s="121" t="s">
        <v>9</v>
      </c>
      <c r="AR17" s="122" t="str">
        <f>IF($CI$21+$CI$22&gt;0,$CI$22,"")</f>
        <v/>
      </c>
      <c r="AS17" s="132" t="str">
        <f>IF($CO$15+$CO$16&gt;0,$CO$15,"")</f>
        <v/>
      </c>
      <c r="AT17" s="121" t="s">
        <v>9</v>
      </c>
      <c r="AU17" s="122" t="str">
        <f>IF($CO$15+$CO$16&gt;0,$CO$16,"")</f>
        <v/>
      </c>
      <c r="AV17" s="132" t="str">
        <f>IF($DM$15+$DM$16&gt;0,$DM$15,"")</f>
        <v/>
      </c>
      <c r="AW17" s="121" t="s">
        <v>9</v>
      </c>
      <c r="AX17" s="122" t="str">
        <f>IF($DM$15+$DM$16&gt;0,$DM$16,"")</f>
        <v/>
      </c>
      <c r="AY17" s="132" t="str">
        <f>IF($CC$18+$CC$19&gt;0,$CC$18,"")</f>
        <v/>
      </c>
      <c r="AZ17" s="121" t="s">
        <v>9</v>
      </c>
      <c r="BA17" s="122" t="str">
        <f>IF($CC$18+$CC$19&gt;0,$CC$19,"")</f>
        <v/>
      </c>
      <c r="BB17" s="132" t="str">
        <f>IF($CC$40+$CC$41&gt;0,$CC$40,"")</f>
        <v/>
      </c>
      <c r="BC17" s="121" t="s">
        <v>9</v>
      </c>
      <c r="BD17" s="122" t="str">
        <f>IF($CC$40+$CC$41&gt;0,$CC$41,"")</f>
        <v/>
      </c>
      <c r="BE17" s="132" t="str">
        <f>IF($CI$55+$CI$56&gt;0,$CI$55,"")</f>
        <v/>
      </c>
      <c r="BF17" s="121" t="s">
        <v>9</v>
      </c>
      <c r="BG17" s="141" t="str">
        <f>IF($CI$55+$CI$56&gt;0,$CI$56,"")</f>
        <v/>
      </c>
      <c r="BH17" s="216">
        <f>SUM($BT$19:$BV$19,$BT$44:$BV$44,$BZ$18:$CB$18,$BZ$40:$CB$40,$CF$21:$CH$21,$CF$55:$CH$55,$CL$15:$CN$15,$CL$41:$CN$41,$CR$21:$CT$21,$CR$44:$CT$44,$CX$27:$CZ$27,$CX$56:$CZ$56,$DD$22:$DF$22,$DD$50:$DF$50,$DJ$15:$DL$15)</f>
        <v>0</v>
      </c>
      <c r="BI17" s="158" t="s">
        <v>9</v>
      </c>
      <c r="BJ17" s="217">
        <f>SUM($BT$18:$BV$18,$BT$43:$BV$43,$BZ$19:$CB$19,$BZ$41:$CB$41,$CF$22:$CH$22,$CF$56:$CH$56,$CL$16:$CN$16,$CL$40:$CN$40,$CR$22:$CT$22,$CR$43:$CT$43,$CX$28:$CZ$28,$CX$55:$CZ$55,$DD$21:$DF$21,$DD$49:$DF$49,$DJ$16:$DL$16)</f>
        <v>0</v>
      </c>
      <c r="BK17" s="188">
        <f t="shared" si="8"/>
        <v>0</v>
      </c>
      <c r="BL17" s="171" t="s">
        <v>9</v>
      </c>
      <c r="BM17" s="172">
        <f t="shared" si="9"/>
        <v>0</v>
      </c>
      <c r="BN17" s="178">
        <f t="shared" si="10"/>
        <v>0</v>
      </c>
      <c r="BO17" s="227" t="s">
        <v>9</v>
      </c>
      <c r="BP17" s="228">
        <f t="shared" si="11"/>
        <v>0</v>
      </c>
      <c r="BQ17" s="208">
        <f t="shared" si="3"/>
        <v>8</v>
      </c>
      <c r="BR17" s="366"/>
      <c r="BS17" s="362"/>
      <c r="BT17" s="428"/>
      <c r="BU17" s="428"/>
      <c r="BV17" s="428"/>
      <c r="BW17" s="362"/>
      <c r="BX17" s="362"/>
      <c r="BY17" s="362"/>
      <c r="BZ17" s="428"/>
      <c r="CA17" s="428"/>
      <c r="CB17" s="428"/>
      <c r="CC17" s="362"/>
      <c r="CD17" s="362"/>
      <c r="CE17" s="362"/>
      <c r="CF17" s="428"/>
      <c r="CG17" s="428"/>
      <c r="CH17" s="428"/>
      <c r="CI17" s="362"/>
      <c r="CJ17" s="362"/>
      <c r="CK17" s="362"/>
      <c r="CL17" s="428"/>
      <c r="CM17" s="428"/>
      <c r="CN17" s="428"/>
      <c r="CO17" s="362"/>
      <c r="CP17" s="362"/>
      <c r="CQ17" s="362"/>
      <c r="CR17" s="428"/>
      <c r="CS17" s="428"/>
      <c r="CT17" s="428"/>
      <c r="CU17" s="362"/>
      <c r="CV17" s="346"/>
      <c r="CW17" s="346"/>
      <c r="CX17" s="421"/>
      <c r="CY17" s="421"/>
      <c r="CZ17" s="421"/>
      <c r="DA17" s="362"/>
      <c r="DB17" s="362"/>
      <c r="DC17" s="346"/>
      <c r="DD17" s="421"/>
      <c r="DE17" s="421"/>
      <c r="DF17" s="421"/>
      <c r="DG17" s="362"/>
      <c r="DH17" s="362"/>
      <c r="DI17" s="346"/>
      <c r="DJ17" s="421"/>
      <c r="DK17" s="421"/>
      <c r="DL17" s="421"/>
      <c r="DM17" s="362"/>
      <c r="DN17" s="403"/>
    </row>
    <row r="18" spans="1:118" s="111" customFormat="1" ht="34.9" customHeight="1" x14ac:dyDescent="0.2">
      <c r="A18" s="345"/>
      <c r="B18" s="201">
        <f t="shared" si="4"/>
        <v>2.0001180000000001</v>
      </c>
      <c r="C18" s="202">
        <f t="shared" si="0"/>
        <v>9</v>
      </c>
      <c r="D18" s="209" t="str">
        <f>$L$40</f>
        <v>ii</v>
      </c>
      <c r="E18" s="241">
        <f t="shared" si="5"/>
        <v>0</v>
      </c>
      <c r="F18" s="285">
        <f t="shared" si="6"/>
        <v>0</v>
      </c>
      <c r="G18" s="210">
        <f t="shared" si="7"/>
        <v>0</v>
      </c>
      <c r="H18" s="204">
        <f>SMALL($B$10:$B$25,9)</f>
        <v>2.0001180000000001</v>
      </c>
      <c r="I18" s="205">
        <f t="shared" si="1"/>
        <v>9</v>
      </c>
      <c r="J18" s="206" t="str">
        <f t="shared" si="2"/>
        <v>ii</v>
      </c>
      <c r="K18" s="113" t="str">
        <f>$L$40</f>
        <v>ii</v>
      </c>
      <c r="L18" s="120" t="str">
        <f>IF($CO$12+$CO$13&gt;0,$CO$13,"")</f>
        <v/>
      </c>
      <c r="M18" s="121" t="s">
        <v>9</v>
      </c>
      <c r="N18" s="122" t="str">
        <f>IF($CO$12+$CO$13&gt;0,$CO$12,"")</f>
        <v/>
      </c>
      <c r="O18" s="132" t="str">
        <f>IF($CI$37+$CI$38&gt;0,$CI$38,"")</f>
        <v/>
      </c>
      <c r="P18" s="121" t="s">
        <v>9</v>
      </c>
      <c r="Q18" s="122" t="str">
        <f>IF($CI$37+$CI$38&gt;0,$CI$37,"")</f>
        <v/>
      </c>
      <c r="R18" s="132" t="str">
        <f>IF($CI$30+$CI$31&gt;0,$CI$31,"")</f>
        <v/>
      </c>
      <c r="S18" s="121" t="s">
        <v>9</v>
      </c>
      <c r="T18" s="122" t="str">
        <f>IF($CI$30+$CI$31&gt;0,$CI$30,"")</f>
        <v/>
      </c>
      <c r="U18" s="132" t="str">
        <f>IF($CC$21+$CC$22&gt;0,$CC$22,"")</f>
        <v/>
      </c>
      <c r="V18" s="121" t="s">
        <v>9</v>
      </c>
      <c r="W18" s="122" t="str">
        <f>IF($CC$21+$CC$22&gt;0,$CC$21,"")</f>
        <v/>
      </c>
      <c r="X18" s="132" t="str">
        <f>IF($DM$30+$DM$31&gt;0,$DM$31,"")</f>
        <v/>
      </c>
      <c r="Y18" s="121" t="s">
        <v>9</v>
      </c>
      <c r="Z18" s="122" t="str">
        <f>IF($DM$30+$DM$31&gt;0,$DM$30,"")</f>
        <v/>
      </c>
      <c r="AA18" s="132" t="str">
        <f>IF($CC$37+$CC$38&gt;0,$CC$38,"")</f>
        <v/>
      </c>
      <c r="AB18" s="121" t="s">
        <v>9</v>
      </c>
      <c r="AC18" s="134" t="str">
        <f>IF($CC$37+$CC$38&gt;0,$CC$37,"")</f>
        <v/>
      </c>
      <c r="AD18" s="132" t="str">
        <f>IF($CU$18+$CU$19&gt;0,$CU$19,"")</f>
        <v/>
      </c>
      <c r="AE18" s="121" t="s">
        <v>9</v>
      </c>
      <c r="AF18" s="122" t="str">
        <f>IF($CU$18+$CU$19&gt;0,$CU$18,"")</f>
        <v/>
      </c>
      <c r="AG18" s="132" t="str">
        <f>IF($DA$27+$DA$28&gt;0,$DA$28,"")</f>
        <v/>
      </c>
      <c r="AH18" s="121" t="s">
        <v>9</v>
      </c>
      <c r="AI18" s="122" t="str">
        <f>IF($DA$27+$DA$28&gt;0,$DA$27,"")</f>
        <v/>
      </c>
      <c r="AJ18" s="129"/>
      <c r="AK18" s="130"/>
      <c r="AL18" s="131"/>
      <c r="AM18" s="132" t="str">
        <f>IF($BW$21+$BW$22&gt;0,$BW$21,"")</f>
        <v/>
      </c>
      <c r="AN18" s="121" t="s">
        <v>9</v>
      </c>
      <c r="AO18" s="122" t="str">
        <f>IF($BW$21+$BW$22&gt;0,$BW$22,"")</f>
        <v/>
      </c>
      <c r="AP18" s="132" t="str">
        <f>IF($BW$46+$BW$47&gt;0,$BW$46,"")</f>
        <v/>
      </c>
      <c r="AQ18" s="121" t="s">
        <v>9</v>
      </c>
      <c r="AR18" s="122" t="str">
        <f>IF($BW$46+$BW$47&gt;0,$BW$47,"")</f>
        <v/>
      </c>
      <c r="AS18" s="132" t="str">
        <f>IF($CU$46+$CU$47&gt;0,$CU$46,"")</f>
        <v/>
      </c>
      <c r="AT18" s="121" t="s">
        <v>9</v>
      </c>
      <c r="AU18" s="122" t="str">
        <f>IF($CU$46+$CU$47&gt;0,$CU$47,"")</f>
        <v/>
      </c>
      <c r="AV18" s="132" t="str">
        <f>IF($DA$43+$DA$44&gt;0,$DA$43,"")</f>
        <v/>
      </c>
      <c r="AW18" s="121" t="s">
        <v>9</v>
      </c>
      <c r="AX18" s="122" t="str">
        <f>IF($DA$43+$DA$44&gt;0,$DA$44,"")</f>
        <v/>
      </c>
      <c r="AY18" s="132" t="str">
        <f>IF($CO$55+$CO$56&gt;0,$CO$55,"")</f>
        <v/>
      </c>
      <c r="AZ18" s="121" t="s">
        <v>9</v>
      </c>
      <c r="BA18" s="122" t="str">
        <f>IF($CO$55+$CO$56&gt;0,$CO$56,"")</f>
        <v/>
      </c>
      <c r="BB18" s="132" t="str">
        <f>IF($DG$40+$DG$41&gt;0,$DG$40,"")</f>
        <v/>
      </c>
      <c r="BC18" s="121" t="s">
        <v>9</v>
      </c>
      <c r="BD18" s="122" t="str">
        <f>IF($DG$40+$DG$41&gt;0,$DG$41,"")</f>
        <v/>
      </c>
      <c r="BE18" s="132" t="str">
        <f>IF($DG$15+$DG$16&gt;0,$DG$15,"")</f>
        <v/>
      </c>
      <c r="BF18" s="121" t="s">
        <v>9</v>
      </c>
      <c r="BG18" s="141" t="str">
        <f>IF($DG$15+$DG$16&gt;0,$DG$16,"")</f>
        <v/>
      </c>
      <c r="BH18" s="216">
        <f>SUM($BT$21:$BV$21,$BT$46:$BV$46,$BZ$22:$CB$22,$BZ$38:$CB$38,$CF$31:$CH$31,$CF$38:$CH$38,$CL$13:$CN$13,$CL$55:$CN$55,$CR$19:$CT$19,$CR$46:$CT$46,$CX$28:$CZ$28,$CX$43:$CZ$43,$DD$15:$DF$15,$DD$40:$DF$40,$DJ$31:$DL$31)</f>
        <v>0</v>
      </c>
      <c r="BI18" s="158" t="s">
        <v>9</v>
      </c>
      <c r="BJ18" s="217">
        <f>SUM($BT$22:$BV$22,$BT$47:$BV$47,$BZ$21:$CB$21,$BZ$37:$CB$37,$CF$30:$CH$30,$CF$37:$CH$37,$CL$12:$CN$12,$CL$56:$CN$56,$CR$18:$CT$18,$CR$47:$CT$47,$CX$27:$CZ$27,$CX$44:$CZ$44,$DD$16:$DF$16,$DD$41:$DF$41,$DJ$30:$DL$30)</f>
        <v>0</v>
      </c>
      <c r="BK18" s="188">
        <f t="shared" si="8"/>
        <v>0</v>
      </c>
      <c r="BL18" s="171" t="s">
        <v>9</v>
      </c>
      <c r="BM18" s="172">
        <f t="shared" si="9"/>
        <v>0</v>
      </c>
      <c r="BN18" s="178">
        <f t="shared" si="10"/>
        <v>0</v>
      </c>
      <c r="BO18" s="227" t="s">
        <v>9</v>
      </c>
      <c r="BP18" s="228">
        <f t="shared" si="11"/>
        <v>0</v>
      </c>
      <c r="BQ18" s="208">
        <f t="shared" si="3"/>
        <v>9</v>
      </c>
      <c r="BR18" s="366"/>
      <c r="BS18" s="221" t="str">
        <f>$L$37</f>
        <v>gg</v>
      </c>
      <c r="BT18" s="423"/>
      <c r="BU18" s="423"/>
      <c r="BV18" s="423"/>
      <c r="BW18" s="5">
        <f>IF(BT18&gt;BT19,1,0)+IF(BU18&gt;BU19,1,0)+IF(BV18&gt;BV19,1,0)</f>
        <v>0</v>
      </c>
      <c r="BX18" s="362"/>
      <c r="BY18" s="221" t="str">
        <f>$L$38</f>
        <v>hh</v>
      </c>
      <c r="BZ18" s="423"/>
      <c r="CA18" s="423"/>
      <c r="CB18" s="423"/>
      <c r="CC18" s="5">
        <f>IF(BZ18&gt;BZ19,1,0)+IF(CA18&gt;CA19,1,0)+IF(CB18&gt;CB19,1,0)</f>
        <v>0</v>
      </c>
      <c r="CD18" s="362"/>
      <c r="CE18" s="221" t="str">
        <f>$L$34</f>
        <v>ee</v>
      </c>
      <c r="CF18" s="423"/>
      <c r="CG18" s="423"/>
      <c r="CH18" s="423"/>
      <c r="CI18" s="5">
        <f>IF(CF18&gt;CF19,1,0)+IF(CG18&gt;CG19,1,0)+IF(CH18&gt;CH19,1,0)</f>
        <v>0</v>
      </c>
      <c r="CJ18" s="362"/>
      <c r="CK18" s="221" t="str">
        <f>$L$34</f>
        <v>ee</v>
      </c>
      <c r="CL18" s="423"/>
      <c r="CM18" s="423"/>
      <c r="CN18" s="423"/>
      <c r="CO18" s="5">
        <f>IF(CL18&gt;CL19,1,0)+IF(CM18&gt;CM19,1,0)+IF(CN18&gt;CN19,1,0)</f>
        <v>0</v>
      </c>
      <c r="CP18" s="362"/>
      <c r="CQ18" s="221" t="str">
        <f>$L$37</f>
        <v>gg</v>
      </c>
      <c r="CR18" s="423"/>
      <c r="CS18" s="423"/>
      <c r="CT18" s="423"/>
      <c r="CU18" s="5">
        <f>IF(CR18&gt;CR19,1,0)+IF(CS18&gt;CS19,1,0)+IF(CT18&gt;CT19,1,0)</f>
        <v>0</v>
      </c>
      <c r="CV18" s="346"/>
      <c r="CW18" s="221" t="str">
        <f>$L$31</f>
        <v>cc</v>
      </c>
      <c r="CX18" s="423"/>
      <c r="CY18" s="423"/>
      <c r="CZ18" s="423"/>
      <c r="DA18" s="5">
        <f>IF(CX18&gt;CX19,1,0)+IF(CY18&gt;CY19,1,0)+IF(CZ18&gt;CZ19,1,0)</f>
        <v>0</v>
      </c>
      <c r="DB18" s="362"/>
      <c r="DC18" s="221" t="str">
        <f>$L$28</f>
        <v>aa</v>
      </c>
      <c r="DD18" s="423"/>
      <c r="DE18" s="423"/>
      <c r="DF18" s="423"/>
      <c r="DG18" s="5">
        <f>IF(DD18&gt;DD19,1,0)+IF(DE18&gt;DE19,1,0)+IF(DF18&gt;DF19,1,0)</f>
        <v>0</v>
      </c>
      <c r="DH18" s="362"/>
      <c r="DI18" s="221" t="str">
        <f>$L$37</f>
        <v>gg</v>
      </c>
      <c r="DJ18" s="423"/>
      <c r="DK18" s="423"/>
      <c r="DL18" s="423"/>
      <c r="DM18" s="5">
        <f>IF(DJ18&gt;DJ19,1,0)+IF(DK18&gt;DK19,1,0)+IF(DL18&gt;DL19,1,0)</f>
        <v>0</v>
      </c>
      <c r="DN18" s="403"/>
    </row>
    <row r="19" spans="1:118" s="111" customFormat="1" ht="34.9" customHeight="1" thickBot="1" x14ac:dyDescent="0.25">
      <c r="A19" s="345"/>
      <c r="B19" s="201">
        <f t="shared" si="4"/>
        <v>2.0001190000000002</v>
      </c>
      <c r="C19" s="202">
        <f t="shared" si="0"/>
        <v>10</v>
      </c>
      <c r="D19" s="209" t="str">
        <f>$L$41</f>
        <v>jj</v>
      </c>
      <c r="E19" s="241">
        <f t="shared" si="5"/>
        <v>0</v>
      </c>
      <c r="F19" s="285">
        <f t="shared" si="6"/>
        <v>0</v>
      </c>
      <c r="G19" s="210">
        <f t="shared" si="7"/>
        <v>0</v>
      </c>
      <c r="H19" s="204">
        <f>SMALL($B$10:$B$25,10)</f>
        <v>2.0001190000000002</v>
      </c>
      <c r="I19" s="205">
        <f t="shared" si="1"/>
        <v>10</v>
      </c>
      <c r="J19" s="206" t="str">
        <f t="shared" si="2"/>
        <v>jj</v>
      </c>
      <c r="K19" s="113" t="str">
        <f>$L$41</f>
        <v>jj</v>
      </c>
      <c r="L19" s="120" t="str">
        <f>IF($DM$9+$DM$10&gt;0,$DM$10,"")</f>
        <v/>
      </c>
      <c r="M19" s="121" t="s">
        <v>9</v>
      </c>
      <c r="N19" s="122" t="str">
        <f>IF($DM$9+$DM$10&gt;0,$DM$9,"")</f>
        <v/>
      </c>
      <c r="O19" s="132" t="str">
        <f>IF($DG$9+$DG$10&gt;0,$DG$10,"")</f>
        <v/>
      </c>
      <c r="P19" s="121" t="s">
        <v>9</v>
      </c>
      <c r="Q19" s="122" t="str">
        <f>IF($DG$9+$DG$10&gt;0,$DG$9,"")</f>
        <v/>
      </c>
      <c r="R19" s="132" t="str">
        <f>IF($CC$49+$CC$50&gt;0,$CC$50,"")</f>
        <v/>
      </c>
      <c r="S19" s="121" t="s">
        <v>9</v>
      </c>
      <c r="T19" s="122" t="str">
        <f>IF($CC$49+$CC$50&gt;0,$CC$49,"")</f>
        <v/>
      </c>
      <c r="U19" s="132" t="str">
        <f>IF($CI$46+$CI$47&gt;0,$CI$47,"")</f>
        <v/>
      </c>
      <c r="V19" s="121" t="s">
        <v>9</v>
      </c>
      <c r="W19" s="122" t="str">
        <f>IF($CI$46+$CI$47&gt;0,$CI$46,"")</f>
        <v/>
      </c>
      <c r="X19" s="132" t="str">
        <f>IF($DA$24+$DA$25&gt;0,$DA$25,"")</f>
        <v/>
      </c>
      <c r="Y19" s="121" t="s">
        <v>9</v>
      </c>
      <c r="Z19" s="122" t="str">
        <f>IF($DA$24+$DA$25&gt;0,$DA$24,"")</f>
        <v/>
      </c>
      <c r="AA19" s="132" t="str">
        <f>IF($CO$52+$CO$53&gt;0,$CO$53,"")</f>
        <v/>
      </c>
      <c r="AB19" s="121" t="s">
        <v>9</v>
      </c>
      <c r="AC19" s="134" t="str">
        <f>IF($CO$52+$CO$53&gt;0,$CO$52,"")</f>
        <v/>
      </c>
      <c r="AD19" s="132" t="str">
        <f>IF($DA$46+$DA$47&gt;0,$DA$47,"")</f>
        <v/>
      </c>
      <c r="AE19" s="121" t="s">
        <v>9</v>
      </c>
      <c r="AF19" s="122" t="str">
        <f>IF($DA$46+$DA$47&gt;0,$DA$46,"")</f>
        <v/>
      </c>
      <c r="AG19" s="132" t="str">
        <f>IF($CU$21+$CU$22&gt;0,$CU$22,"")</f>
        <v/>
      </c>
      <c r="AH19" s="121" t="s">
        <v>9</v>
      </c>
      <c r="AI19" s="122" t="str">
        <f>IF($CU$21+$CU$22&gt;0,$CU$21,"")</f>
        <v/>
      </c>
      <c r="AJ19" s="132" t="str">
        <f>IF($BW$21+$BW$22&gt;0,$BW$22,"")</f>
        <v/>
      </c>
      <c r="AK19" s="121" t="s">
        <v>9</v>
      </c>
      <c r="AL19" s="122" t="str">
        <f>IF($BW$21+$BW$22&gt;0,$BW$21,"")</f>
        <v/>
      </c>
      <c r="AM19" s="129"/>
      <c r="AN19" s="130"/>
      <c r="AO19" s="131"/>
      <c r="AP19" s="132" t="str">
        <f>IF($CO$9+$CO$10&gt;0,$CO$9,"")</f>
        <v/>
      </c>
      <c r="AQ19" s="121" t="s">
        <v>9</v>
      </c>
      <c r="AR19" s="122" t="str">
        <f>IF($CO$9+$CO$10&gt;0,$CO$10,"")</f>
        <v/>
      </c>
      <c r="AS19" s="132" t="str">
        <f>IF($BW$49+$BW$50&gt;0,$BW$49,"")</f>
        <v/>
      </c>
      <c r="AT19" s="121" t="s">
        <v>9</v>
      </c>
      <c r="AU19" s="122" t="str">
        <f>IF($BW$49+$BW$50&gt;0,$BW$50,"")</f>
        <v/>
      </c>
      <c r="AV19" s="132" t="str">
        <f>IF($CC$12+$CC$13&gt;0,$CC$12,"")</f>
        <v/>
      </c>
      <c r="AW19" s="121" t="s">
        <v>9</v>
      </c>
      <c r="AX19" s="122" t="str">
        <f>IF($CC$12+$CC$13&gt;0,$CC$13,"")</f>
        <v/>
      </c>
      <c r="AY19" s="132" t="str">
        <f>IF($DG$37+$DG$38&gt;0,$DG$37,"")</f>
        <v/>
      </c>
      <c r="AZ19" s="121" t="s">
        <v>9</v>
      </c>
      <c r="BA19" s="122" t="str">
        <f>IF($DG$37+$DG$38&gt;0,$DG$38,"")</f>
        <v/>
      </c>
      <c r="BB19" s="132" t="str">
        <f>IF($CI$12+$CI$13&gt;0,$CI$12,"")</f>
        <v/>
      </c>
      <c r="BC19" s="121" t="s">
        <v>9</v>
      </c>
      <c r="BD19" s="122" t="str">
        <f>IF($CI$12+$CI$13&gt;0,$CI$13,"")</f>
        <v/>
      </c>
      <c r="BE19" s="132" t="str">
        <f>IF($CU$49+$CU$50&gt;0,$CU$49,"")</f>
        <v/>
      </c>
      <c r="BF19" s="121" t="s">
        <v>9</v>
      </c>
      <c r="BG19" s="141" t="str">
        <f>IF($CU$49+$CU$50&gt;0,$CU$50,"")</f>
        <v/>
      </c>
      <c r="BH19" s="216">
        <f>SUM($BT$22:$BV$22,$BT$49:$BV$49,$BZ$12:$CB$12,$BZ$50:$CB$50,$CF$12:$CH$12,$CF$47:$CH$47,$CL$9:$CN$9,$CL$53:$CN$53,$CR$22:$CT$22,$CR$49:$CT$49,$CX$25:$CZ$25,$CX$47:$CZ$47,$DD$10:$DF$10,$DD$37:$DF$37,$DJ$10:$DL$10)</f>
        <v>0</v>
      </c>
      <c r="BI19" s="158" t="s">
        <v>9</v>
      </c>
      <c r="BJ19" s="217">
        <f>SUM($BT$21:$BV$21,$BT$50:$BV$50,$BZ$13:$CB$13,$BZ$49:$CB$49,$CF$13:$CH$13,$CF$46:$CH$46,$CL$10:$CN$10,$CL$52:$CN$52,$CR$21:$CT$21,$CR$50:$CT$50,$CX$24:$CZ$24,$CX$46:$CZ$46,$DD$9:$DF$9,$DD$38:$DF$38,$DJ$9:$DL$9)</f>
        <v>0</v>
      </c>
      <c r="BK19" s="188">
        <f t="shared" si="8"/>
        <v>0</v>
      </c>
      <c r="BL19" s="171" t="s">
        <v>9</v>
      </c>
      <c r="BM19" s="172">
        <f t="shared" si="9"/>
        <v>0</v>
      </c>
      <c r="BN19" s="178">
        <f t="shared" si="10"/>
        <v>0</v>
      </c>
      <c r="BO19" s="227" t="s">
        <v>9</v>
      </c>
      <c r="BP19" s="228">
        <f t="shared" si="11"/>
        <v>0</v>
      </c>
      <c r="BQ19" s="208">
        <f t="shared" si="3"/>
        <v>10</v>
      </c>
      <c r="BR19" s="366"/>
      <c r="BS19" s="222" t="str">
        <f>$L$38</f>
        <v>hh</v>
      </c>
      <c r="BT19" s="424"/>
      <c r="BU19" s="424"/>
      <c r="BV19" s="424"/>
      <c r="BW19" s="164">
        <f>IF(BT19&gt;BT18,1,0)+IF(BU19&gt;BU18,1,0)+IF(BV19&gt;BV18,1,0)</f>
        <v>0</v>
      </c>
      <c r="BX19" s="362"/>
      <c r="BY19" s="222" t="str">
        <f>$L$47</f>
        <v>nn</v>
      </c>
      <c r="BZ19" s="424"/>
      <c r="CA19" s="424"/>
      <c r="CB19" s="424"/>
      <c r="CC19" s="164">
        <f>IF(BZ19&gt;BZ18,1,0)+IF(CA19&gt;CA18,1,0)+IF(CB19&gt;CB18,1,0)</f>
        <v>0</v>
      </c>
      <c r="CD19" s="362"/>
      <c r="CE19" s="222" t="str">
        <f>$L$50</f>
        <v>pp</v>
      </c>
      <c r="CF19" s="424"/>
      <c r="CG19" s="424"/>
      <c r="CH19" s="424"/>
      <c r="CI19" s="164">
        <f>IF(CF19&gt;CF18,1,0)+IF(CG19&gt;CG18,1,0)+IF(CH19&gt;CH18,1,0)</f>
        <v>0</v>
      </c>
      <c r="CJ19" s="362"/>
      <c r="CK19" s="222" t="str">
        <f>$L$46</f>
        <v>mm</v>
      </c>
      <c r="CL19" s="424"/>
      <c r="CM19" s="424"/>
      <c r="CN19" s="424"/>
      <c r="CO19" s="164">
        <f>IF(CL19&gt;CL18,1,0)+IF(CM19&gt;CM18,1,0)+IF(CN19&gt;CN18,1,0)</f>
        <v>0</v>
      </c>
      <c r="CP19" s="362"/>
      <c r="CQ19" s="222" t="str">
        <f>$L$40</f>
        <v>ii</v>
      </c>
      <c r="CR19" s="424"/>
      <c r="CS19" s="424"/>
      <c r="CT19" s="424"/>
      <c r="CU19" s="164">
        <f>IF(CR19&gt;CR18,1,0)+IF(CS19&gt;CS18,1,0)+IF(CT19&gt;CT18,1,0)</f>
        <v>0</v>
      </c>
      <c r="CV19" s="346"/>
      <c r="CW19" s="222" t="str">
        <f>$L$47</f>
        <v>nn</v>
      </c>
      <c r="CX19" s="424"/>
      <c r="CY19" s="424"/>
      <c r="CZ19" s="424"/>
      <c r="DA19" s="164">
        <f>IF(CX19&gt;CX18,1,0)+IF(CY19&gt;CY18,1,0)+IF(CZ19&gt;CZ18,1,0)</f>
        <v>0</v>
      </c>
      <c r="DB19" s="362"/>
      <c r="DC19" s="222" t="str">
        <f>$L$44</f>
        <v>ll</v>
      </c>
      <c r="DD19" s="424"/>
      <c r="DE19" s="424"/>
      <c r="DF19" s="424"/>
      <c r="DG19" s="164">
        <f>IF(DD19&gt;DD18,1,0)+IF(DE19&gt;DE18,1,0)+IF(DF19&gt;DF18,1,0)</f>
        <v>0</v>
      </c>
      <c r="DH19" s="362"/>
      <c r="DI19" s="222" t="str">
        <f>$L$49</f>
        <v>oo</v>
      </c>
      <c r="DJ19" s="424"/>
      <c r="DK19" s="424"/>
      <c r="DL19" s="424"/>
      <c r="DM19" s="164">
        <f>IF(DJ19&gt;DJ18,1,0)+IF(DK19&gt;DK18,1,0)+IF(DL19&gt;DL18,1,0)</f>
        <v>0</v>
      </c>
      <c r="DN19" s="403"/>
    </row>
    <row r="20" spans="1:118" s="111" customFormat="1" ht="34.9" customHeight="1" x14ac:dyDescent="0.2">
      <c r="A20" s="345"/>
      <c r="B20" s="201">
        <f t="shared" si="4"/>
        <v>2.0001200000000003</v>
      </c>
      <c r="C20" s="202">
        <f t="shared" si="0"/>
        <v>11</v>
      </c>
      <c r="D20" s="203" t="str">
        <f>$L$43</f>
        <v>kk</v>
      </c>
      <c r="E20" s="241">
        <f t="shared" si="5"/>
        <v>0</v>
      </c>
      <c r="F20" s="285">
        <f t="shared" si="6"/>
        <v>0</v>
      </c>
      <c r="G20" s="210">
        <f t="shared" si="7"/>
        <v>0</v>
      </c>
      <c r="H20" s="204">
        <f>SMALL($B$10:$B$25,11)</f>
        <v>2.0001200000000003</v>
      </c>
      <c r="I20" s="205">
        <f t="shared" si="1"/>
        <v>11</v>
      </c>
      <c r="J20" s="206" t="str">
        <f t="shared" si="2"/>
        <v>kk</v>
      </c>
      <c r="K20" s="113" t="str">
        <f>$L$43</f>
        <v>kk</v>
      </c>
      <c r="L20" s="120" t="str">
        <f>IF($CO$43+$CO$44&gt;0,$CO$44,"")</f>
        <v/>
      </c>
      <c r="M20" s="121" t="s">
        <v>9</v>
      </c>
      <c r="N20" s="122" t="str">
        <f>IF($CO$43+$CO$44&gt;0,$CO$43,"")</f>
        <v/>
      </c>
      <c r="O20" s="132" t="str">
        <f>IF($DM$12+$DM$13&gt;0,$DM$13,"")</f>
        <v/>
      </c>
      <c r="P20" s="121" t="s">
        <v>9</v>
      </c>
      <c r="Q20" s="122" t="str">
        <f>IF($DM$12+$DM$13&gt;0,$DM$12,"")</f>
        <v/>
      </c>
      <c r="R20" s="132" t="str">
        <f>IF($DG$43+$DG$44&gt;0,$DG$44,"")</f>
        <v/>
      </c>
      <c r="S20" s="121" t="s">
        <v>9</v>
      </c>
      <c r="T20" s="122" t="str">
        <f>IF($DG$43+$DG$44&gt;0,$DG$43,"")</f>
        <v/>
      </c>
      <c r="U20" s="132" t="str">
        <f>IF($DA$21+$DA$22&gt;0,$DA$22,"")</f>
        <v/>
      </c>
      <c r="V20" s="121" t="s">
        <v>9</v>
      </c>
      <c r="W20" s="122" t="str">
        <f>IF($DA$21+$DA$22&gt;0,$DA$21,"")</f>
        <v/>
      </c>
      <c r="X20" s="132" t="str">
        <f>IF($CC$55+$CC$56&gt;0,$CC$56,"")</f>
        <v/>
      </c>
      <c r="Y20" s="121" t="s">
        <v>9</v>
      </c>
      <c r="Z20" s="122" t="str">
        <f>IF($CC$55+$CC$56&gt;0,$CC$55,"")</f>
        <v/>
      </c>
      <c r="AA20" s="132" t="str">
        <f>IF($DG$30+$DG$31&gt;0,$DG$31,"")</f>
        <v/>
      </c>
      <c r="AB20" s="121" t="s">
        <v>9</v>
      </c>
      <c r="AC20" s="134" t="str">
        <f>IF($DG$30+$DG$31&gt;0,$DG$30,"")</f>
        <v/>
      </c>
      <c r="AD20" s="132" t="str">
        <f>IF($CI$52+$CI$53&gt;0,$CI$53,"")</f>
        <v/>
      </c>
      <c r="AE20" s="121" t="s">
        <v>9</v>
      </c>
      <c r="AF20" s="122" t="str">
        <f>IF($CI$52+$CI$53&gt;0,$CI$52,"")</f>
        <v/>
      </c>
      <c r="AG20" s="132" t="str">
        <f>IF($CI$21+$CI$22&gt;0,$CI$22,"")</f>
        <v/>
      </c>
      <c r="AH20" s="121" t="s">
        <v>9</v>
      </c>
      <c r="AI20" s="122" t="str">
        <f>IF($CI$21+$CI$22&gt;0,$CI$21,"")</f>
        <v/>
      </c>
      <c r="AJ20" s="132" t="str">
        <f>IF($BW$46+$BW$47&gt;0,$BW$47,"")</f>
        <v/>
      </c>
      <c r="AK20" s="121" t="s">
        <v>9</v>
      </c>
      <c r="AL20" s="122" t="str">
        <f>IF($BW$46+$BW$47&gt;0,$BW$46,"")</f>
        <v/>
      </c>
      <c r="AM20" s="132" t="str">
        <f>IF($CO$9+$CO$10&gt;0,$CO$10,"")</f>
        <v/>
      </c>
      <c r="AN20" s="121" t="s">
        <v>9</v>
      </c>
      <c r="AO20" s="122" t="str">
        <f>IF($CO$9+$CO$10&gt;0,$CO$9,"")</f>
        <v/>
      </c>
      <c r="AP20" s="191"/>
      <c r="AQ20" s="192"/>
      <c r="AR20" s="193"/>
      <c r="AS20" s="132" t="str">
        <f>IF($BW$24+$BW$25&gt;0,$BW$24,"")</f>
        <v/>
      </c>
      <c r="AT20" s="121" t="s">
        <v>9</v>
      </c>
      <c r="AU20" s="122" t="str">
        <f>IF($BW$24+$BW$25&gt;0,$BW$25,"")</f>
        <v/>
      </c>
      <c r="AV20" s="132" t="str">
        <f>IF($CU$24+$CU$25&gt;0,$CU$24,"")</f>
        <v/>
      </c>
      <c r="AW20" s="121" t="s">
        <v>9</v>
      </c>
      <c r="AX20" s="122" t="str">
        <f>IF($CU$24+$CU$25&gt;0,$CU$25,"")</f>
        <v/>
      </c>
      <c r="AY20" s="132" t="str">
        <f>IF($CU$55+$CU$56&gt;0,$CU$55,"")</f>
        <v/>
      </c>
      <c r="AZ20" s="121" t="s">
        <v>9</v>
      </c>
      <c r="BA20" s="122" t="str">
        <f>IF($CU$55+$CU$56&gt;0,$CU$56,"")</f>
        <v/>
      </c>
      <c r="BB20" s="132" t="str">
        <f>IF($CC$15+$CC$16&gt;0,$CC$15,"")</f>
        <v/>
      </c>
      <c r="BC20" s="121" t="s">
        <v>9</v>
      </c>
      <c r="BD20" s="122" t="str">
        <f>IF($CC$15+$CC$16&gt;0,$CC$16,"")</f>
        <v/>
      </c>
      <c r="BE20" s="132" t="str">
        <f>IF($DA$40+$DA$41&gt;0,$DA$40,"")</f>
        <v/>
      </c>
      <c r="BF20" s="121" t="s">
        <v>9</v>
      </c>
      <c r="BG20" s="141" t="str">
        <f>IF($DA$40+$DA$41&gt;0,$DA$41,"")</f>
        <v/>
      </c>
      <c r="BH20" s="216">
        <f>SUM($BT$24:$BV$24,$BT$47:$BV$47,$BZ$15:$CB$15,$BZ$56:$CB$56,$CF$22:$CH$22,$CF$53:$CH$53,$CL$10:$CN$10,$CL$44:$CN$44,$CR$24:$CT$24,$CR$55:$CT$55,$CX$22:$CZ$22,$CX$40:$CZ$40,$DD$31:$DF$31,$DD$44:$DF$44,$DJ$13:$DL$13)</f>
        <v>0</v>
      </c>
      <c r="BI20" s="158" t="s">
        <v>9</v>
      </c>
      <c r="BJ20" s="217">
        <f>SUM($BT$25:$BV$25,$BT$46:$BV$46,$BZ$16:$CB$16,$BZ$55:$CB$55,$CF$21:$CH$21,$CF$52:$CH$52,$CL$9:$CN$9,$CL$43:$CN$43,$CR$25:$CT$25,$CR$56:$CT$56,$CX$21:$CZ$21,$CX$41:$CZ$41,$DD$30:$DF$30,$DD$43:$DF$43,$DJ$12:$DL$12)</f>
        <v>0</v>
      </c>
      <c r="BK20" s="188">
        <f t="shared" si="8"/>
        <v>0</v>
      </c>
      <c r="BL20" s="171" t="s">
        <v>9</v>
      </c>
      <c r="BM20" s="172">
        <f t="shared" si="9"/>
        <v>0</v>
      </c>
      <c r="BN20" s="178">
        <f t="shared" si="10"/>
        <v>0</v>
      </c>
      <c r="BO20" s="227" t="s">
        <v>9</v>
      </c>
      <c r="BP20" s="228">
        <f t="shared" si="11"/>
        <v>0</v>
      </c>
      <c r="BQ20" s="208">
        <f t="shared" si="3"/>
        <v>11</v>
      </c>
      <c r="BR20" s="366"/>
      <c r="BS20" s="362"/>
      <c r="BT20" s="428"/>
      <c r="BU20" s="428"/>
      <c r="BV20" s="428"/>
      <c r="BW20" s="362"/>
      <c r="BX20" s="362"/>
      <c r="BY20" s="362"/>
      <c r="BZ20" s="428"/>
      <c r="CA20" s="428"/>
      <c r="CB20" s="428"/>
      <c r="CC20" s="362"/>
      <c r="CD20" s="362"/>
      <c r="CE20" s="362"/>
      <c r="CF20" s="428"/>
      <c r="CG20" s="428"/>
      <c r="CH20" s="428"/>
      <c r="CI20" s="362"/>
      <c r="CJ20" s="362"/>
      <c r="CK20" s="362"/>
      <c r="CL20" s="428"/>
      <c r="CM20" s="428"/>
      <c r="CN20" s="428"/>
      <c r="CO20" s="362"/>
      <c r="CP20" s="362"/>
      <c r="CQ20" s="362"/>
      <c r="CR20" s="428"/>
      <c r="CS20" s="428"/>
      <c r="CT20" s="428"/>
      <c r="CU20" s="362"/>
      <c r="CV20" s="346"/>
      <c r="CW20" s="362"/>
      <c r="CX20" s="428"/>
      <c r="CY20" s="428"/>
      <c r="CZ20" s="428"/>
      <c r="DA20" s="362"/>
      <c r="DB20" s="362"/>
      <c r="DC20" s="362"/>
      <c r="DD20" s="428"/>
      <c r="DE20" s="428"/>
      <c r="DF20" s="428"/>
      <c r="DG20" s="362"/>
      <c r="DH20" s="362"/>
      <c r="DI20" s="362"/>
      <c r="DJ20" s="428"/>
      <c r="DK20" s="428"/>
      <c r="DL20" s="428"/>
      <c r="DM20" s="362"/>
      <c r="DN20" s="403"/>
    </row>
    <row r="21" spans="1:118" s="111" customFormat="1" ht="34.9" customHeight="1" x14ac:dyDescent="0.2">
      <c r="A21" s="345"/>
      <c r="B21" s="201">
        <f t="shared" si="4"/>
        <v>2.000121</v>
      </c>
      <c r="C21" s="202">
        <f t="shared" si="0"/>
        <v>12</v>
      </c>
      <c r="D21" s="203" t="str">
        <f>$L$44</f>
        <v>ll</v>
      </c>
      <c r="E21" s="241">
        <f t="shared" si="5"/>
        <v>0</v>
      </c>
      <c r="F21" s="285">
        <f t="shared" si="6"/>
        <v>0</v>
      </c>
      <c r="G21" s="210">
        <f t="shared" si="7"/>
        <v>0</v>
      </c>
      <c r="H21" s="204">
        <f>SMALL($B$10:$B$25,12)</f>
        <v>2.000121</v>
      </c>
      <c r="I21" s="205">
        <f t="shared" si="1"/>
        <v>12</v>
      </c>
      <c r="J21" s="206" t="str">
        <f t="shared" si="2"/>
        <v>ll</v>
      </c>
      <c r="K21" s="113" t="str">
        <f>$L$44</f>
        <v>ll</v>
      </c>
      <c r="L21" s="120" t="str">
        <f>IF($DG$18+$DG$19&gt;0,$DG$19,"")</f>
        <v/>
      </c>
      <c r="M21" s="121" t="s">
        <v>9</v>
      </c>
      <c r="N21" s="122" t="str">
        <f>IF($DG$18+$DG$19&gt;0,$DG$18,"")</f>
        <v/>
      </c>
      <c r="O21" s="132" t="str">
        <f>IF($CO$37+$CO$38&gt;0,$CO$38,"")</f>
        <v/>
      </c>
      <c r="P21" s="121" t="s">
        <v>9</v>
      </c>
      <c r="Q21" s="122" t="str">
        <f>IF($CO$37+$CO$38&gt;0,$CO$37,"")</f>
        <v/>
      </c>
      <c r="R21" s="132" t="str">
        <f>IF($DM$24+$DM$25&gt;0,$DM$25,"")</f>
        <v/>
      </c>
      <c r="S21" s="121" t="s">
        <v>9</v>
      </c>
      <c r="T21" s="122" t="str">
        <f>IF($DM$24+$DM$25&gt;0,$DM$24,"")</f>
        <v/>
      </c>
      <c r="U21" s="132" t="str">
        <f>IF($CC$52+$CC$53&gt;0,$CC$53,"")</f>
        <v/>
      </c>
      <c r="V21" s="121" t="s">
        <v>9</v>
      </c>
      <c r="W21" s="122" t="str">
        <f>IF($CC$52+$CC$53&gt;0,$CC$52,"")</f>
        <v/>
      </c>
      <c r="X21" s="132" t="str">
        <f>IF($CC$24+$CC$25&gt;0,$CC$25,"")</f>
        <v/>
      </c>
      <c r="Y21" s="121" t="s">
        <v>9</v>
      </c>
      <c r="Z21" s="122" t="str">
        <f>IF($CC$24+$CC$25&gt;0,$CC$24,"")</f>
        <v/>
      </c>
      <c r="AA21" s="132" t="str">
        <f>IF($CI$49+$CI$50&gt;0,$CI$50,"")</f>
        <v/>
      </c>
      <c r="AB21" s="121" t="s">
        <v>9</v>
      </c>
      <c r="AC21" s="134" t="str">
        <f>IF($CI$49+$CI$50&gt;0,$CI$49,"")</f>
        <v/>
      </c>
      <c r="AD21" s="132" t="str">
        <f>IF($DG$55+$DG$56&gt;0,$DG$56,"")</f>
        <v/>
      </c>
      <c r="AE21" s="121" t="s">
        <v>9</v>
      </c>
      <c r="AF21" s="122" t="str">
        <f>IF($DG$55+$DG$56&gt;0,$DG$55,"")</f>
        <v/>
      </c>
      <c r="AG21" s="132" t="str">
        <f>IF($CO$15+$CO$16&gt;0,$CO$16,"")</f>
        <v/>
      </c>
      <c r="AH21" s="121" t="s">
        <v>9</v>
      </c>
      <c r="AI21" s="122" t="str">
        <f>IF($CO$15+$CO$16&gt;0,$CO$15,"")</f>
        <v/>
      </c>
      <c r="AJ21" s="132" t="str">
        <f>IF($CU$46+$CU$47&gt;0,$CU$47,"")</f>
        <v/>
      </c>
      <c r="AK21" s="121" t="s">
        <v>9</v>
      </c>
      <c r="AL21" s="122" t="str">
        <f>IF($CU$46+$CU$47&gt;0,$CU$46,"")</f>
        <v/>
      </c>
      <c r="AM21" s="132" t="str">
        <f>IF($BW$49+$BW$50&gt;0,$BW$50,"")</f>
        <v/>
      </c>
      <c r="AN21" s="121" t="s">
        <v>9</v>
      </c>
      <c r="AO21" s="122" t="str">
        <f>IF($BW$49+$BW$50&gt;0,$BW$49,"")</f>
        <v/>
      </c>
      <c r="AP21" s="132" t="str">
        <f>IF($BW$24+$BW$25&gt;0,$BW$25,"")</f>
        <v/>
      </c>
      <c r="AQ21" s="121" t="s">
        <v>9</v>
      </c>
      <c r="AR21" s="122" t="str">
        <f>IF($BW$24+$BW$25&gt;0,$BW$24,"")</f>
        <v/>
      </c>
      <c r="AS21" s="191"/>
      <c r="AT21" s="190"/>
      <c r="AU21" s="193"/>
      <c r="AV21" s="132" t="str">
        <f>IF($CI$9+$CI$10&gt;0,$CI$9,"")</f>
        <v/>
      </c>
      <c r="AW21" s="121" t="s">
        <v>9</v>
      </c>
      <c r="AX21" s="122" t="str">
        <f>IF($CI$9+$CI$10&gt;0,$CI$10,"")</f>
        <v/>
      </c>
      <c r="AY21" s="132" t="str">
        <f>IF($DA$37+$DA$38&gt;0,$DA$37,"")</f>
        <v/>
      </c>
      <c r="AZ21" s="121" t="s">
        <v>9</v>
      </c>
      <c r="BA21" s="122" t="str">
        <f>IF($DA$37+$DA$38&gt;0,$DA$38,"")</f>
        <v/>
      </c>
      <c r="BB21" s="132" t="str">
        <f>IF($CU$27+$CU$28&gt;0,$CU$27,"")</f>
        <v/>
      </c>
      <c r="BC21" s="121" t="s">
        <v>9</v>
      </c>
      <c r="BD21" s="122" t="str">
        <f>IF($CU$27+$CU$28&gt;0,$CU$28,"")</f>
        <v/>
      </c>
      <c r="BE21" s="132" t="str">
        <f>IF($DA$9+$DA$10&gt;0,$DA$9,"")</f>
        <v/>
      </c>
      <c r="BF21" s="121" t="s">
        <v>9</v>
      </c>
      <c r="BG21" s="141" t="str">
        <f>IF($DA$9+$DA$10&gt;0,$DA$10,"")</f>
        <v/>
      </c>
      <c r="BH21" s="216">
        <f>SUM($BT$25:$BV$25,$BT$50:$BV$50,$BZ$25:$CB$25,$BZ$53:$CB$53,$CF$9:$CH$9,$CF$50:$CH$50,$CL$16:$CN$16,$CL$38:$CN$38,$CR$27:$CT$27,$CR$47:$CT$47,$CX$9:$CZ$9,$CX$37:$CZ$37,$DD$19:$DF$19,$DD$56:$DF$56,$DJ$25:$DL$25)</f>
        <v>0</v>
      </c>
      <c r="BI21" s="158" t="s">
        <v>9</v>
      </c>
      <c r="BJ21" s="217">
        <f>SUM($BT$24:$BV$24,$BT$49:$BV$49,$BZ$24:$CB$24,$BZ$52:$CB$52,$CF$10:$CH$10,$CF$49:$CH$49,$CL$15:$CN$15,$CL$37:$CN$37,$CR$28:$CT$28,$CR$46:$CT$46,$CX$10:$CZ$10,$CX$38:$CZ$38,$DD$18:$DF$18,$DD$55:$DF$55,$DJ$24:$DL$24)</f>
        <v>0</v>
      </c>
      <c r="BK21" s="188">
        <f t="shared" si="8"/>
        <v>0</v>
      </c>
      <c r="BL21" s="171" t="s">
        <v>9</v>
      </c>
      <c r="BM21" s="172">
        <f t="shared" si="9"/>
        <v>0</v>
      </c>
      <c r="BN21" s="178">
        <f t="shared" si="10"/>
        <v>0</v>
      </c>
      <c r="BO21" s="227" t="s">
        <v>9</v>
      </c>
      <c r="BP21" s="228">
        <f t="shared" si="11"/>
        <v>0</v>
      </c>
      <c r="BQ21" s="208">
        <f t="shared" si="3"/>
        <v>12</v>
      </c>
      <c r="BR21" s="366"/>
      <c r="BS21" s="221" t="str">
        <f>$L$40</f>
        <v>ii</v>
      </c>
      <c r="BT21" s="423"/>
      <c r="BU21" s="423"/>
      <c r="BV21" s="423"/>
      <c r="BW21" s="5">
        <f>IF(BT21&gt;BT22,1,0)+IF(BU21&gt;BU22,1,0)+IF(BV21&gt;BV22,1,0)</f>
        <v>0</v>
      </c>
      <c r="BX21" s="362"/>
      <c r="BY21" s="163" t="str">
        <f>$L$32</f>
        <v>dd</v>
      </c>
      <c r="BZ21" s="423"/>
      <c r="CA21" s="423"/>
      <c r="CB21" s="423"/>
      <c r="CC21" s="5">
        <f>IF(BZ21&gt;BZ22,1,0)+IF(CA21&gt;CA22,1,0)+IF(CB21&gt;CB22,1,0)</f>
        <v>0</v>
      </c>
      <c r="CD21" s="362"/>
      <c r="CE21" s="161" t="str">
        <f>$L$38</f>
        <v>hh</v>
      </c>
      <c r="CF21" s="423"/>
      <c r="CG21" s="423"/>
      <c r="CH21" s="423"/>
      <c r="CI21" s="5">
        <f>IF(CF21&gt;CF22,1,0)+IF(CG21&gt;CG22,1,0)+IF(CH21&gt;CH22,1,0)</f>
        <v>0</v>
      </c>
      <c r="CJ21" s="362"/>
      <c r="CK21" s="161" t="str">
        <f>$L$35</f>
        <v>ff</v>
      </c>
      <c r="CL21" s="423"/>
      <c r="CM21" s="423"/>
      <c r="CN21" s="423"/>
      <c r="CO21" s="5">
        <f>IF(CL21&gt;CL22,1,0)+IF(CM21&gt;CM22,1,0)+IF(CN21&gt;CN22,1,0)</f>
        <v>0</v>
      </c>
      <c r="CP21" s="362"/>
      <c r="CQ21" s="224" t="str">
        <f>$L$38</f>
        <v>hh</v>
      </c>
      <c r="CR21" s="423"/>
      <c r="CS21" s="423"/>
      <c r="CT21" s="423"/>
      <c r="CU21" s="5">
        <f>IF(CR21&gt;CR22,1,0)+IF(CS21&gt;CS22,1,0)+IF(CT21&gt;CT22,1,0)</f>
        <v>0</v>
      </c>
      <c r="CV21" s="346"/>
      <c r="CW21" s="224" t="str">
        <f>$L$32</f>
        <v>dd</v>
      </c>
      <c r="CX21" s="423"/>
      <c r="CY21" s="423"/>
      <c r="CZ21" s="423"/>
      <c r="DA21" s="5">
        <f>IF(CX21&gt;CX22,1,0)+IF(CY21&gt;CY22,1,0)+IF(CZ21&gt;CZ22,1,0)</f>
        <v>0</v>
      </c>
      <c r="DB21" s="362"/>
      <c r="DC21" s="224" t="str">
        <f>$L$31</f>
        <v>cc</v>
      </c>
      <c r="DD21" s="423"/>
      <c r="DE21" s="423"/>
      <c r="DF21" s="423"/>
      <c r="DG21" s="5">
        <f>IF(DD21&gt;DD22,1,0)+IF(DE21&gt;DE22,1,0)+IF(DF21&gt;DF22,1,0)</f>
        <v>0</v>
      </c>
      <c r="DH21" s="362"/>
      <c r="DI21" s="224" t="str">
        <f>$L$35</f>
        <v>ff</v>
      </c>
      <c r="DJ21" s="423"/>
      <c r="DK21" s="423"/>
      <c r="DL21" s="423"/>
      <c r="DM21" s="5">
        <f>IF(DJ21&gt;DJ22,1,0)+IF(DK21&gt;DK22,1,0)+IF(DL21&gt;DL22,1,0)</f>
        <v>0</v>
      </c>
      <c r="DN21" s="403"/>
    </row>
    <row r="22" spans="1:118" s="111" customFormat="1" ht="34.9" customHeight="1" thickBot="1" x14ac:dyDescent="0.25">
      <c r="A22" s="345"/>
      <c r="B22" s="201">
        <f t="shared" si="4"/>
        <v>2.0001220000000002</v>
      </c>
      <c r="C22" s="202">
        <f t="shared" si="0"/>
        <v>13</v>
      </c>
      <c r="D22" s="203" t="str">
        <f>$L$46</f>
        <v>mm</v>
      </c>
      <c r="E22" s="241">
        <f t="shared" si="5"/>
        <v>0</v>
      </c>
      <c r="F22" s="285">
        <f t="shared" si="6"/>
        <v>0</v>
      </c>
      <c r="G22" s="210">
        <f t="shared" si="7"/>
        <v>0</v>
      </c>
      <c r="H22" s="204">
        <f>SMALL($B$10:$B$25,13)</f>
        <v>2.0001220000000002</v>
      </c>
      <c r="I22" s="205">
        <f t="shared" si="1"/>
        <v>13</v>
      </c>
      <c r="J22" s="206" t="str">
        <f t="shared" si="2"/>
        <v>mm</v>
      </c>
      <c r="K22" s="113" t="str">
        <f>$L$46</f>
        <v>mm</v>
      </c>
      <c r="L22" s="120" t="str">
        <f>IF($DA$12+$DA$13&gt;0,$DA$13,"")</f>
        <v/>
      </c>
      <c r="M22" s="121" t="s">
        <v>9</v>
      </c>
      <c r="N22" s="122" t="str">
        <f>IF($DA$12+$DA$13&gt;0,$DA$12,"")</f>
        <v/>
      </c>
      <c r="O22" s="132" t="str">
        <f>IF($CC$46+$CC$47&gt;0,$CC$47,"")</f>
        <v/>
      </c>
      <c r="P22" s="121" t="s">
        <v>9</v>
      </c>
      <c r="Q22" s="122" t="str">
        <f>IF($CC$46+$CC$47&gt;0,$CC$46,"")</f>
        <v/>
      </c>
      <c r="R22" s="132" t="str">
        <f>IF($CI$40+$CI$41&gt;0,$CI$41,"")</f>
        <v/>
      </c>
      <c r="S22" s="121" t="s">
        <v>9</v>
      </c>
      <c r="T22" s="122" t="str">
        <f>IF($CI$40+$CI$41&gt;0,$CI$40,"")</f>
        <v/>
      </c>
      <c r="U22" s="132" t="str">
        <f>IF($DG$24+$DG$25&gt;0,$DG$25,"")</f>
        <v/>
      </c>
      <c r="V22" s="121" t="s">
        <v>9</v>
      </c>
      <c r="W22" s="122" t="str">
        <f>IF($DG$24+$DG$25&gt;0,$DG$24,"")</f>
        <v/>
      </c>
      <c r="X22" s="132" t="str">
        <f>IF($CO$18+$CO$19&gt;0,$CO$19,"")</f>
        <v/>
      </c>
      <c r="Y22" s="121" t="s">
        <v>9</v>
      </c>
      <c r="Z22" s="122" t="str">
        <f>IF($CO$18+$CO$19&gt;0,$CO$18,"")</f>
        <v/>
      </c>
      <c r="AA22" s="132" t="str">
        <f>IF($DG$52+$DG$53&gt;0,$DG$53,"")</f>
        <v/>
      </c>
      <c r="AB22" s="121" t="s">
        <v>9</v>
      </c>
      <c r="AC22" s="134" t="str">
        <f>IF($DG$52+$DG$53&gt;0,$DG$52,"")</f>
        <v/>
      </c>
      <c r="AD22" s="132" t="str">
        <f>IF($CO$34+$CO$35&gt;0,$CO$35,"")</f>
        <v/>
      </c>
      <c r="AE22" s="121" t="s">
        <v>9</v>
      </c>
      <c r="AF22" s="122" t="str">
        <f>IF($CO$34+$CO$35&gt;0,$CO$34,"")</f>
        <v/>
      </c>
      <c r="AG22" s="132" t="str">
        <f>IF($DM$15+$DM$16&gt;0,$DM$16,"")</f>
        <v/>
      </c>
      <c r="AH22" s="121" t="s">
        <v>9</v>
      </c>
      <c r="AI22" s="122" t="str">
        <f>IF($DM$15+$DM$16&gt;0,$DM$15,"")</f>
        <v/>
      </c>
      <c r="AJ22" s="132" t="str">
        <f>IF($DA$43+$DA$44&gt;0,$DA$44,"")</f>
        <v/>
      </c>
      <c r="AK22" s="121" t="s">
        <v>9</v>
      </c>
      <c r="AL22" s="122" t="str">
        <f>IF($DA$43+$DA$44&gt;0,$DA$43,"")</f>
        <v/>
      </c>
      <c r="AM22" s="132" t="str">
        <f>IF($CC$12+$CC$13&gt;0,$CC$13,"")</f>
        <v/>
      </c>
      <c r="AN22" s="121" t="s">
        <v>9</v>
      </c>
      <c r="AO22" s="122" t="str">
        <f>IF($CC$12+$CC$13&gt;0,$CC$12,"")</f>
        <v/>
      </c>
      <c r="AP22" s="132" t="str">
        <f>IF($CU$24+$CU$25&gt;0,$CU$25,"")</f>
        <v/>
      </c>
      <c r="AQ22" s="121" t="s">
        <v>9</v>
      </c>
      <c r="AR22" s="122" t="str">
        <f>IF($CU$24+$CU$25&gt;0,$CU$24,"")</f>
        <v/>
      </c>
      <c r="AS22" s="132" t="str">
        <f>IF($CI$9+$CI$10&gt;0,$CI$10,"")</f>
        <v/>
      </c>
      <c r="AT22" s="121" t="s">
        <v>9</v>
      </c>
      <c r="AU22" s="122" t="str">
        <f>IF($CI$9+$CI$10&gt;0,$CI$9,"")</f>
        <v/>
      </c>
      <c r="AV22" s="191"/>
      <c r="AW22" s="190"/>
      <c r="AX22" s="193"/>
      <c r="AY22" s="132" t="str">
        <f>IF($BW$27+$BW$28&gt;0,$BW$27,"")</f>
        <v/>
      </c>
      <c r="AZ22" s="121" t="s">
        <v>9</v>
      </c>
      <c r="BA22" s="122" t="str">
        <f>IF($BW$27+$BW$28&gt;0,$BW$28,"")</f>
        <v/>
      </c>
      <c r="BB22" s="132" t="str">
        <f>IF($CU$52+$CU$53&gt;0,$CU$52,"")</f>
        <v/>
      </c>
      <c r="BC22" s="121" t="s">
        <v>9</v>
      </c>
      <c r="BD22" s="122" t="str">
        <f>IF($CU$52+$CU$53&gt;0,$CU$53,"")</f>
        <v/>
      </c>
      <c r="BE22" s="132" t="str">
        <f>IF($BW$52+$BW$53&gt;0,$BW$52,"")</f>
        <v/>
      </c>
      <c r="BF22" s="121" t="s">
        <v>9</v>
      </c>
      <c r="BG22" s="141" t="str">
        <f>IF($BW$52+$BW$53&gt;0,$BW$53,"")</f>
        <v/>
      </c>
      <c r="BH22" s="216">
        <f>SUM($BT$27:$BV$27,$BT$52:$BV$52,$BZ$13:$CB$13,$BZ$47:$CB$47,$CF$10:$CH$10,$CF$41:$CH$41,$CL$19:$CN$19,$CL$35:$CN$35,$CR$25:$CT$25,$CR$52:$CT$52,$CX$13:$CZ$13,$CX$44:$CZ$44,$DD$25:$DF$25,$DD$53:$DF$53,$DJ$16:$DL$16)</f>
        <v>0</v>
      </c>
      <c r="BI22" s="158" t="s">
        <v>9</v>
      </c>
      <c r="BJ22" s="217">
        <f>SUM($BT$28:$BV$28,$BT$53:$BV$53,$BZ$12:$CB$12,$BZ$46:$CB$46,$CF$9:$CH$9,$CF$40:$CH$40,$CL$18:$CN$18,$CL$34:$CN$34,$CR$24:$CT$24,$CR$53:$CT$53,$CX$12:$CZ$12,$CX$43:$CZ$43,$DD$24:$DF$24,$DD$52:$DF$52,$DJ$15:$DL$15)</f>
        <v>0</v>
      </c>
      <c r="BK22" s="188">
        <f t="shared" si="8"/>
        <v>0</v>
      </c>
      <c r="BL22" s="171" t="s">
        <v>9</v>
      </c>
      <c r="BM22" s="172">
        <f t="shared" si="9"/>
        <v>0</v>
      </c>
      <c r="BN22" s="178">
        <f t="shared" si="10"/>
        <v>0</v>
      </c>
      <c r="BO22" s="227" t="s">
        <v>9</v>
      </c>
      <c r="BP22" s="228">
        <f t="shared" si="11"/>
        <v>0</v>
      </c>
      <c r="BQ22" s="208">
        <f t="shared" si="3"/>
        <v>13</v>
      </c>
      <c r="BR22" s="366"/>
      <c r="BS22" s="222" t="str">
        <f>$L$41</f>
        <v>jj</v>
      </c>
      <c r="BT22" s="424"/>
      <c r="BU22" s="424"/>
      <c r="BV22" s="424"/>
      <c r="BW22" s="164">
        <f>IF(BT22&gt;BT21,1,0)+IF(BU22&gt;BU21,1,0)+IF(BV22&gt;BV21,1,0)</f>
        <v>0</v>
      </c>
      <c r="BX22" s="362"/>
      <c r="BY22" s="223" t="str">
        <f>$L$40</f>
        <v>ii</v>
      </c>
      <c r="BZ22" s="424"/>
      <c r="CA22" s="424"/>
      <c r="CB22" s="424"/>
      <c r="CC22" s="164">
        <f>IF(BZ22&gt;BZ21,1,0)+IF(CA22&gt;CA21,1,0)+IF(CB22&gt;CB21,1,0)</f>
        <v>0</v>
      </c>
      <c r="CD22" s="362"/>
      <c r="CE22" s="162" t="str">
        <f>$L$43</f>
        <v>kk</v>
      </c>
      <c r="CF22" s="424"/>
      <c r="CG22" s="424"/>
      <c r="CH22" s="424"/>
      <c r="CI22" s="164">
        <f>IF(CF22&gt;CF21,1,0)+IF(CG22&gt;CG21,1,0)+IF(CH22&gt;CH21,1,0)</f>
        <v>0</v>
      </c>
      <c r="CJ22" s="362"/>
      <c r="CK22" s="162" t="str">
        <f>$L$50</f>
        <v>pp</v>
      </c>
      <c r="CL22" s="424"/>
      <c r="CM22" s="424"/>
      <c r="CN22" s="424"/>
      <c r="CO22" s="164">
        <f>IF(CL22&gt;CL21,1,0)+IF(CM22&gt;CM21,1,0)+IF(CN22&gt;CN21,1,0)</f>
        <v>0</v>
      </c>
      <c r="CP22" s="362"/>
      <c r="CQ22" s="225" t="str">
        <f>$L$41</f>
        <v>jj</v>
      </c>
      <c r="CR22" s="424"/>
      <c r="CS22" s="424"/>
      <c r="CT22" s="424"/>
      <c r="CU22" s="164">
        <f>IF(CR22&gt;CR21,1,0)+IF(CS22&gt;CS21,1,0)+IF(CT22&gt;CT21,1,0)</f>
        <v>0</v>
      </c>
      <c r="CV22" s="346"/>
      <c r="CW22" s="225" t="str">
        <f>$L$43</f>
        <v>kk</v>
      </c>
      <c r="CX22" s="424"/>
      <c r="CY22" s="424"/>
      <c r="CZ22" s="424"/>
      <c r="DA22" s="164">
        <f>IF(CX22&gt;CX21,1,0)+IF(CY22&gt;CY21,1,0)+IF(CZ22&gt;CZ21,1,0)</f>
        <v>0</v>
      </c>
      <c r="DB22" s="362"/>
      <c r="DC22" s="225" t="str">
        <f>$L$38</f>
        <v>hh</v>
      </c>
      <c r="DD22" s="424"/>
      <c r="DE22" s="424"/>
      <c r="DF22" s="424"/>
      <c r="DG22" s="164">
        <f>IF(DD22&gt;DD21,1,0)+IF(DE22&gt;DE21,1,0)+IF(DF22&gt;DF21,1,0)</f>
        <v>0</v>
      </c>
      <c r="DH22" s="362"/>
      <c r="DI22" s="225" t="str">
        <f>$L$47</f>
        <v>nn</v>
      </c>
      <c r="DJ22" s="424"/>
      <c r="DK22" s="424"/>
      <c r="DL22" s="424"/>
      <c r="DM22" s="164">
        <f>IF(DJ22&gt;DJ21,1,0)+IF(DK22&gt;DK21,1,0)+IF(DL22&gt;DL21,1,0)</f>
        <v>0</v>
      </c>
      <c r="DN22" s="403"/>
    </row>
    <row r="23" spans="1:118" s="111" customFormat="1" ht="34.9" customHeight="1" x14ac:dyDescent="0.2">
      <c r="A23" s="345"/>
      <c r="B23" s="201">
        <f t="shared" si="4"/>
        <v>2.0001230000000003</v>
      </c>
      <c r="C23" s="202">
        <f t="shared" si="0"/>
        <v>14</v>
      </c>
      <c r="D23" s="203" t="str">
        <f>$L$47</f>
        <v>nn</v>
      </c>
      <c r="E23" s="241">
        <f t="shared" si="5"/>
        <v>0</v>
      </c>
      <c r="F23" s="285">
        <f t="shared" si="6"/>
        <v>0</v>
      </c>
      <c r="G23" s="210">
        <f t="shared" si="7"/>
        <v>0</v>
      </c>
      <c r="H23" s="204">
        <f>SMALL($B$10:$B$25,14)</f>
        <v>2.0001230000000003</v>
      </c>
      <c r="I23" s="205">
        <f t="shared" si="1"/>
        <v>14</v>
      </c>
      <c r="J23" s="206" t="str">
        <f t="shared" si="2"/>
        <v>nn</v>
      </c>
      <c r="K23" s="113" t="str">
        <f>$L$47</f>
        <v>nn</v>
      </c>
      <c r="L23" s="120" t="str">
        <f>IF($CC$43+$CC$44&gt;0,$CC$44,"")</f>
        <v/>
      </c>
      <c r="M23" s="121" t="s">
        <v>9</v>
      </c>
      <c r="N23" s="122" t="str">
        <f>IF($CC$43+$CC$44&gt;0,$CC$43,"")</f>
        <v/>
      </c>
      <c r="O23" s="132" t="str">
        <f>IF($CO$27+$CO$28&gt;0,$CO$28,"")</f>
        <v/>
      </c>
      <c r="P23" s="121" t="s">
        <v>9</v>
      </c>
      <c r="Q23" s="122" t="str">
        <f>IF($CO$27+$CO$28&gt;0,$CO$27,"")</f>
        <v/>
      </c>
      <c r="R23" s="132" t="str">
        <f>IF($DA$18+$DA$19&gt;0,$DA$19,"")</f>
        <v/>
      </c>
      <c r="S23" s="121" t="s">
        <v>9</v>
      </c>
      <c r="T23" s="122" t="str">
        <f>IF($DA$18+$DA$19&gt;0,$DA$18,"")</f>
        <v/>
      </c>
      <c r="U23" s="132" t="str">
        <f>IF($CI$15+$CI$16&gt;0,$CI$16,"")</f>
        <v/>
      </c>
      <c r="V23" s="121" t="s">
        <v>9</v>
      </c>
      <c r="W23" s="122" t="str">
        <f>IF($CI$15+$CI$16&gt;0,$CI$15,"")</f>
        <v/>
      </c>
      <c r="X23" s="132" t="str">
        <f>IF($CI$43+$CI$44&gt;0,$CI$44,"")</f>
        <v/>
      </c>
      <c r="Y23" s="121" t="s">
        <v>9</v>
      </c>
      <c r="Z23" s="122" t="str">
        <f>IF($CI$43+$CI$44&gt;0,$CI$43,"")</f>
        <v/>
      </c>
      <c r="AA23" s="132" t="str">
        <f>IF($DM$21+$DM$22&gt;0,$DM$22,"")</f>
        <v/>
      </c>
      <c r="AB23" s="121" t="s">
        <v>9</v>
      </c>
      <c r="AC23" s="134" t="str">
        <f>IF($DM$21+$DM$22&gt;0,$DM$21,"")</f>
        <v/>
      </c>
      <c r="AD23" s="132" t="str">
        <f>IF($DG$12+$DG$13&gt;0,$DG$13,"")</f>
        <v/>
      </c>
      <c r="AE23" s="121" t="s">
        <v>9</v>
      </c>
      <c r="AF23" s="122" t="str">
        <f>IF($DG$12+$DG$13&gt;0,$DG$12,"")</f>
        <v/>
      </c>
      <c r="AG23" s="132" t="str">
        <f>IF($CC$18+$CC$19&gt;0,$CC$19,"")</f>
        <v/>
      </c>
      <c r="AH23" s="121" t="s">
        <v>9</v>
      </c>
      <c r="AI23" s="122" t="str">
        <f>IF($CC$18+$CC$19&gt;0,$CC$18,"")</f>
        <v/>
      </c>
      <c r="AJ23" s="132" t="str">
        <f>IF($CO$55+$CO$56&gt;0,$CO$56,"")</f>
        <v/>
      </c>
      <c r="AK23" s="121" t="s">
        <v>9</v>
      </c>
      <c r="AL23" s="122" t="str">
        <f>IF($CO$55+$CO$56&gt;0,$CO$55,"")</f>
        <v/>
      </c>
      <c r="AM23" s="132" t="str">
        <f>IF($DG$37+$DG$38&gt;0,$DG$38,"")</f>
        <v/>
      </c>
      <c r="AN23" s="121" t="s">
        <v>9</v>
      </c>
      <c r="AO23" s="122" t="str">
        <f>IF($DG$37+$DG$38&gt;0,$DG$37,"")</f>
        <v/>
      </c>
      <c r="AP23" s="132" t="str">
        <f>IF($CU$55+$CU$56&gt;0,$CU$56,"")</f>
        <v/>
      </c>
      <c r="AQ23" s="121" t="s">
        <v>9</v>
      </c>
      <c r="AR23" s="122" t="str">
        <f>IF($CU$55+$CU$56&gt;0,$CU$55,"")</f>
        <v/>
      </c>
      <c r="AS23" s="132" t="str">
        <f>IF($DA$37+$DA$38&gt;0,$DA$38,"")</f>
        <v/>
      </c>
      <c r="AT23" s="121" t="s">
        <v>9</v>
      </c>
      <c r="AU23" s="122" t="str">
        <f>IF($DA$37+$DA$38&gt;0,$DA$37,"")</f>
        <v/>
      </c>
      <c r="AV23" s="132" t="str">
        <f>IF($BW$27+$BW$28&gt;0,$BW$28,"")</f>
        <v/>
      </c>
      <c r="AW23" s="121" t="s">
        <v>9</v>
      </c>
      <c r="AX23" s="122" t="str">
        <f>IF($BW$27+$BW$28&gt;0,$BW$27,"")</f>
        <v/>
      </c>
      <c r="AY23" s="191"/>
      <c r="AZ23" s="190"/>
      <c r="BA23" s="193"/>
      <c r="BB23" s="132" t="str">
        <f>IF($BW$55+$BW$56&gt;0,$BW$55,"")</f>
        <v/>
      </c>
      <c r="BC23" s="121" t="s">
        <v>9</v>
      </c>
      <c r="BD23" s="122" t="str">
        <f>IF($BW$55+$BW$56&gt;0,$BW$56,"")</f>
        <v/>
      </c>
      <c r="BE23" s="132" t="str">
        <f>IF($CU$30+$CU$31&gt;0,$CU$30,"")</f>
        <v/>
      </c>
      <c r="BF23" s="121" t="s">
        <v>9</v>
      </c>
      <c r="BG23" s="141" t="str">
        <f>IF($CU$30+$CU$31&gt;0,$CU$31,"")</f>
        <v/>
      </c>
      <c r="BH23" s="216">
        <f>SUM($BT$28:$BV$28,$BT$55:$BV$55,$BZ$19:$CB$19,$BZ$44:$CB$44,$CF$16:$CH$16,$CF$44:$CH$44,$CL$28:$CN$28,$CL$56:$CN$56,$CR$30:$CT$30,$CR$56:$CT$56,$CX$19:$CZ$19,$CX$38:$CZ$38,$DD$13:$DF$13,$DD$38:$DF$38,$DJ$22:$DL$22)</f>
        <v>0</v>
      </c>
      <c r="BI23" s="158" t="s">
        <v>9</v>
      </c>
      <c r="BJ23" s="217">
        <f>SUM($BT$27:$BV$27,$BT$56:$BV$56,$BZ$18:$CB$18,$BZ$43:$CB$43,$CF$15:$CH$15,$CF$43:$CH$43,$CL$27:$CN$27,$CL$55:$CN$55,$CR$31:$CT$31,$CR$55:$CT$55,$CX$18:$CZ$18,$CX$37:$CZ$37,$DD$12:$DF$12,$DD$37:$DF$37,$DJ$21:$DL$21)</f>
        <v>0</v>
      </c>
      <c r="BK23" s="188">
        <f t="shared" si="8"/>
        <v>0</v>
      </c>
      <c r="BL23" s="171" t="s">
        <v>9</v>
      </c>
      <c r="BM23" s="172">
        <f t="shared" si="9"/>
        <v>0</v>
      </c>
      <c r="BN23" s="178">
        <f t="shared" si="10"/>
        <v>0</v>
      </c>
      <c r="BO23" s="227" t="s">
        <v>9</v>
      </c>
      <c r="BP23" s="228">
        <f t="shared" si="11"/>
        <v>0</v>
      </c>
      <c r="BQ23" s="208">
        <f t="shared" si="3"/>
        <v>14</v>
      </c>
      <c r="BR23" s="366"/>
      <c r="BS23" s="362"/>
      <c r="BT23" s="428"/>
      <c r="BU23" s="428"/>
      <c r="BV23" s="428"/>
      <c r="BW23" s="362"/>
      <c r="BX23" s="362"/>
      <c r="BY23" s="361"/>
      <c r="BZ23" s="361"/>
      <c r="CA23" s="361"/>
      <c r="CB23" s="361"/>
      <c r="CC23" s="361"/>
      <c r="CD23" s="362"/>
      <c r="CE23" s="361"/>
      <c r="CF23" s="361"/>
      <c r="CG23" s="361"/>
      <c r="CH23" s="361"/>
      <c r="CI23" s="361"/>
      <c r="CJ23" s="362"/>
      <c r="CK23" s="361"/>
      <c r="CL23" s="361"/>
      <c r="CM23" s="361"/>
      <c r="CN23" s="361"/>
      <c r="CO23" s="361"/>
      <c r="CP23" s="362"/>
      <c r="CQ23" s="361"/>
      <c r="CR23" s="361"/>
      <c r="CS23" s="361"/>
      <c r="CT23" s="361"/>
      <c r="CU23" s="362"/>
      <c r="CV23" s="346"/>
      <c r="CW23" s="346"/>
      <c r="CX23" s="421"/>
      <c r="CY23" s="421"/>
      <c r="CZ23" s="421"/>
      <c r="DA23" s="362"/>
      <c r="DB23" s="362"/>
      <c r="DC23" s="346"/>
      <c r="DD23" s="421"/>
      <c r="DE23" s="421"/>
      <c r="DF23" s="421"/>
      <c r="DG23" s="362"/>
      <c r="DH23" s="362"/>
      <c r="DI23" s="346"/>
      <c r="DJ23" s="421"/>
      <c r="DK23" s="421"/>
      <c r="DL23" s="421"/>
      <c r="DM23" s="362"/>
      <c r="DN23" s="403"/>
    </row>
    <row r="24" spans="1:118" s="111" customFormat="1" ht="34.9" customHeight="1" x14ac:dyDescent="0.2">
      <c r="A24" s="345"/>
      <c r="B24" s="201">
        <f t="shared" si="4"/>
        <v>2.000124</v>
      </c>
      <c r="C24" s="202">
        <f t="shared" si="0"/>
        <v>15</v>
      </c>
      <c r="D24" s="209" t="str">
        <f>$L$49</f>
        <v>oo</v>
      </c>
      <c r="E24" s="241">
        <f t="shared" si="5"/>
        <v>0</v>
      </c>
      <c r="F24" s="285">
        <f t="shared" si="6"/>
        <v>0</v>
      </c>
      <c r="G24" s="210">
        <f t="shared" si="7"/>
        <v>0</v>
      </c>
      <c r="H24" s="204">
        <f>SMALL($B$10:$B$25,15)</f>
        <v>2.000124</v>
      </c>
      <c r="I24" s="205">
        <f t="shared" si="1"/>
        <v>15</v>
      </c>
      <c r="J24" s="206" t="str">
        <f t="shared" si="2"/>
        <v>oo</v>
      </c>
      <c r="K24" s="113" t="str">
        <f>$L$49</f>
        <v>oo</v>
      </c>
      <c r="L24" s="120" t="str">
        <f>IF($CI$34+$CI$35&gt;0,$CI$35,"")</f>
        <v/>
      </c>
      <c r="M24" s="121" t="s">
        <v>9</v>
      </c>
      <c r="N24" s="122" t="str">
        <f>IF($CI$34+$CI$35&gt;0,$CI$34,"")</f>
        <v/>
      </c>
      <c r="O24" s="132" t="str">
        <f>IF($DA$15+$DA$16&gt;0,$DA$16,"")</f>
        <v/>
      </c>
      <c r="P24" s="121" t="s">
        <v>9</v>
      </c>
      <c r="Q24" s="122" t="str">
        <f>IF($DA$15+$DA$16&gt;0,$DA$15,"")</f>
        <v/>
      </c>
      <c r="R24" s="132" t="str">
        <f>IF($CO$30+$CO$31&gt;0,$CO$31,"")</f>
        <v/>
      </c>
      <c r="S24" s="121" t="s">
        <v>9</v>
      </c>
      <c r="T24" s="122" t="str">
        <f>IF($CO$30+$CO$31&gt;0,$CO$30,"")</f>
        <v/>
      </c>
      <c r="U24" s="132" t="str">
        <f>IF($CO$49+$CO$50&gt;0,$CO$50,"")</f>
        <v/>
      </c>
      <c r="V24" s="121" t="s">
        <v>9</v>
      </c>
      <c r="W24" s="122" t="str">
        <f>IF($CO$49+$CO$50&gt;0,$CO$49,"")</f>
        <v/>
      </c>
      <c r="X24" s="132" t="str">
        <f>IF($DG$27+$DG$28&gt;0,$DG$28,"")</f>
        <v/>
      </c>
      <c r="Y24" s="121" t="s">
        <v>9</v>
      </c>
      <c r="Z24" s="122" t="str">
        <f>IF($DG$27+$DG$28&gt;0,$DG$27,"")</f>
        <v/>
      </c>
      <c r="AA24" s="132" t="str">
        <f>IF($DA$52+$DA$53&gt;0,$DA$53,"")</f>
        <v/>
      </c>
      <c r="AB24" s="121" t="s">
        <v>9</v>
      </c>
      <c r="AC24" s="134" t="str">
        <f>IF($DA$52+$DA$53&gt;0,$DA$52,"")</f>
        <v/>
      </c>
      <c r="AD24" s="132" t="str">
        <f>IF($DM$18+$DM$19&gt;0,$DM$19,"")</f>
        <v/>
      </c>
      <c r="AE24" s="121" t="s">
        <v>9</v>
      </c>
      <c r="AF24" s="122" t="str">
        <f>IF($DM$18+$DM$19&gt;0,$DM$18,"")</f>
        <v/>
      </c>
      <c r="AG24" s="132" t="str">
        <f>IF($CC$40+$CC$41&gt;0,$CC$41,"")</f>
        <v/>
      </c>
      <c r="AH24" s="121" t="s">
        <v>9</v>
      </c>
      <c r="AI24" s="122" t="str">
        <f>IF($CC$40+$CC$41&gt;0,$CC$40,"")</f>
        <v/>
      </c>
      <c r="AJ24" s="132" t="str">
        <f>IF($DG$40+$DG$41&gt;0,$DG$41,"")</f>
        <v/>
      </c>
      <c r="AK24" s="121" t="s">
        <v>9</v>
      </c>
      <c r="AL24" s="122" t="str">
        <f>IF($DG$40+$DG$41&gt;0,$DG$40,"")</f>
        <v/>
      </c>
      <c r="AM24" s="132" t="str">
        <f>IF($CI$12+$CI$13&gt;0,$CI$13,"")</f>
        <v/>
      </c>
      <c r="AN24" s="121" t="s">
        <v>9</v>
      </c>
      <c r="AO24" s="122" t="str">
        <f>IF($CI$12+$CI$13&gt;0,$CI$12,"")</f>
        <v/>
      </c>
      <c r="AP24" s="132" t="str">
        <f>IF($CC$15+$CC$16&gt;0,$CC$16,"")</f>
        <v/>
      </c>
      <c r="AQ24" s="121" t="s">
        <v>9</v>
      </c>
      <c r="AR24" s="122" t="str">
        <f>IF($CC$15+$CC$16&gt;0,$CC$15,"")</f>
        <v/>
      </c>
      <c r="AS24" s="132" t="str">
        <f>IF($CU$27+$CU$28&gt;0,$CU$28,"")</f>
        <v/>
      </c>
      <c r="AT24" s="121" t="s">
        <v>9</v>
      </c>
      <c r="AU24" s="122" t="str">
        <f>IF($CU$27+$CU$28&gt;0,$CU$27,"")</f>
        <v/>
      </c>
      <c r="AV24" s="132" t="str">
        <f>IF($CU$52+$CU$53&gt;0,$CU$53,"")</f>
        <v/>
      </c>
      <c r="AW24" s="121" t="s">
        <v>9</v>
      </c>
      <c r="AX24" s="122" t="str">
        <f>IF($CU$52+$CU$53&gt;0,$CU$52,"")</f>
        <v/>
      </c>
      <c r="AY24" s="132" t="str">
        <f>IF($BW$55+$BW$56&gt;0,$BW$56,"")</f>
        <v/>
      </c>
      <c r="AZ24" s="121" t="s">
        <v>9</v>
      </c>
      <c r="BA24" s="122" t="str">
        <f>IF($BW$55+$BW$56&gt;0,$BW$55,"")</f>
        <v/>
      </c>
      <c r="BB24" s="129"/>
      <c r="BC24" s="130"/>
      <c r="BD24" s="131"/>
      <c r="BE24" s="132" t="str">
        <f>IF($BW$30+$BW$31&gt;0,$BW$30,"")</f>
        <v/>
      </c>
      <c r="BF24" s="121" t="s">
        <v>9</v>
      </c>
      <c r="BG24" s="141" t="str">
        <f>IF($BW$30+$BW$31&gt;0,$BW$31,"")</f>
        <v/>
      </c>
      <c r="BH24" s="216">
        <f>SUM($BT$30:$BV$30,$BT$56:$BV$56,$BZ$16:$CB$16,$BZ$41:$CB$41,$CF$13:$CH$13,$CF$35:$CH$35,$CL$31:$CN$31,$CL$50:$CN$50,$CR$28:$CT$28,$CR$53:$CT$53,$CX$16:$CZ$16,$CX$53:$CZ$53,$DD$28:$DF$28,$DD$41:$DF$41,$DJ$19:$DL$19)</f>
        <v>0</v>
      </c>
      <c r="BI24" s="158" t="s">
        <v>9</v>
      </c>
      <c r="BJ24" s="217">
        <f>SUM($BT$31:$BV$31,$BT$55:$BV$55,$BZ$15:$CB$15,$BZ$40:$CB$40,$CF$12:$CH$12,$CF$34:$CH$34,$CL$30:$CN$30,$CL$49:$CN$49,$CR$27:$CT$27,$CR$52:$CT$52,$CX$15:$CZ$15,$CX$52:$CZ$52,$DD$27:$DF$27,$DD$40:$DF$40,$DJ$18:$DL$18)</f>
        <v>0</v>
      </c>
      <c r="BK24" s="188">
        <f t="shared" si="8"/>
        <v>0</v>
      </c>
      <c r="BL24" s="171" t="s">
        <v>9</v>
      </c>
      <c r="BM24" s="172">
        <f t="shared" si="9"/>
        <v>0</v>
      </c>
      <c r="BN24" s="178">
        <f t="shared" si="10"/>
        <v>0</v>
      </c>
      <c r="BO24" s="227" t="s">
        <v>9</v>
      </c>
      <c r="BP24" s="228">
        <f t="shared" si="11"/>
        <v>0</v>
      </c>
      <c r="BQ24" s="208">
        <f t="shared" si="3"/>
        <v>15</v>
      </c>
      <c r="BR24" s="366"/>
      <c r="BS24" s="161" t="str">
        <f>$L$43</f>
        <v>kk</v>
      </c>
      <c r="BT24" s="423"/>
      <c r="BU24" s="423"/>
      <c r="BV24" s="423"/>
      <c r="BW24" s="5">
        <f>IF(BT24&gt;BT25,1,0)+IF(BU24&gt;BU25,1,0)+IF(BV24&gt;BV25,1,0)</f>
        <v>0</v>
      </c>
      <c r="BX24" s="362"/>
      <c r="BY24" s="161" t="str">
        <f>$L$34</f>
        <v>ee</v>
      </c>
      <c r="BZ24" s="423"/>
      <c r="CA24" s="423"/>
      <c r="CB24" s="423"/>
      <c r="CC24" s="5">
        <f>IF(BZ24&gt;BZ25,1,0)+IF(CA24&gt;CA25,1,0)+IF(CB24&gt;CB25,1,0)</f>
        <v>0</v>
      </c>
      <c r="CD24" s="362"/>
      <c r="CE24" s="161" t="str">
        <f>$L$29</f>
        <v>bb</v>
      </c>
      <c r="CF24" s="423"/>
      <c r="CG24" s="423"/>
      <c r="CH24" s="423"/>
      <c r="CI24" s="5">
        <f>IF(CF24&gt;CF25,1,0)+IF(CG24&gt;CG25,1,0)+IF(CH24&gt;CH25,1,0)</f>
        <v>0</v>
      </c>
      <c r="CJ24" s="362"/>
      <c r="CK24" s="161" t="str">
        <f>$L$32</f>
        <v>dd</v>
      </c>
      <c r="CL24" s="423"/>
      <c r="CM24" s="423"/>
      <c r="CN24" s="423"/>
      <c r="CO24" s="5">
        <f>IF(CL24&gt;CL25,1,0)+IF(CM24&gt;CM25,1,0)+IF(CN24&gt;CN25,1,0)</f>
        <v>0</v>
      </c>
      <c r="CP24" s="362"/>
      <c r="CQ24" s="224" t="str">
        <f>$L$43</f>
        <v>kk</v>
      </c>
      <c r="CR24" s="423"/>
      <c r="CS24" s="423"/>
      <c r="CT24" s="423"/>
      <c r="CU24" s="5">
        <f>IF(CR24&gt;CR25,1,0)+IF(CS24&gt;CS25,1,0)+IF(CT24&gt;CT25,1,0)</f>
        <v>0</v>
      </c>
      <c r="CV24" s="346"/>
      <c r="CW24" s="224" t="str">
        <f>$L$34</f>
        <v>ee</v>
      </c>
      <c r="CX24" s="423"/>
      <c r="CY24" s="423"/>
      <c r="CZ24" s="423"/>
      <c r="DA24" s="5">
        <f>IF(CX24&gt;CX25,1,0)+IF(CY24&gt;CY25,1,0)+IF(CZ24&gt;CZ25,1,0)</f>
        <v>0</v>
      </c>
      <c r="DB24" s="362"/>
      <c r="DC24" s="224" t="str">
        <f>$L$32</f>
        <v>dd</v>
      </c>
      <c r="DD24" s="423"/>
      <c r="DE24" s="423"/>
      <c r="DF24" s="423"/>
      <c r="DG24" s="5">
        <f>IF(DD24&gt;DD25,1,0)+IF(DE24&gt;DE25,1,0)+IF(DF24&gt;DF25,1,0)</f>
        <v>0</v>
      </c>
      <c r="DH24" s="362"/>
      <c r="DI24" s="224" t="str">
        <f>$L$31</f>
        <v>cc</v>
      </c>
      <c r="DJ24" s="423"/>
      <c r="DK24" s="423"/>
      <c r="DL24" s="423"/>
      <c r="DM24" s="5">
        <f>IF(DJ24&gt;DJ25,1,0)+IF(DK24&gt;DK25,1,0)+IF(DL24&gt;DL25,1,0)</f>
        <v>0</v>
      </c>
      <c r="DN24" s="403"/>
    </row>
    <row r="25" spans="1:118" s="111" customFormat="1" ht="34.9" customHeight="1" thickBot="1" x14ac:dyDescent="0.25">
      <c r="A25" s="345"/>
      <c r="B25" s="201">
        <f t="shared" si="4"/>
        <v>2.0001250000000002</v>
      </c>
      <c r="C25" s="210">
        <f t="shared" si="0"/>
        <v>16</v>
      </c>
      <c r="D25" s="209" t="str">
        <f>$L$50</f>
        <v>pp</v>
      </c>
      <c r="E25" s="241">
        <f t="shared" si="5"/>
        <v>0</v>
      </c>
      <c r="F25" s="285">
        <f t="shared" si="6"/>
        <v>0</v>
      </c>
      <c r="G25" s="210">
        <f t="shared" si="7"/>
        <v>0</v>
      </c>
      <c r="H25" s="211">
        <f>SMALL($B$10:$B$25,16)</f>
        <v>2.0001250000000002</v>
      </c>
      <c r="I25" s="205">
        <f t="shared" si="1"/>
        <v>16</v>
      </c>
      <c r="J25" s="212" t="str">
        <f t="shared" si="2"/>
        <v>pp</v>
      </c>
      <c r="K25" s="113" t="str">
        <f>$L$50</f>
        <v>pp</v>
      </c>
      <c r="L25" s="123" t="str">
        <f>IF($CC$9+$CC$10&gt;0,$CC$10,"")</f>
        <v/>
      </c>
      <c r="M25" s="124" t="s">
        <v>9</v>
      </c>
      <c r="N25" s="125" t="str">
        <f>IF($CC$9+$CC$10&gt;0,$CC$9,"")</f>
        <v/>
      </c>
      <c r="O25" s="133" t="str">
        <f>IF($DG$34+$DG$35&gt;0,$DG$35,"")</f>
        <v/>
      </c>
      <c r="P25" s="124" t="s">
        <v>9</v>
      </c>
      <c r="Q25" s="125" t="str">
        <f>IF($DG$34+$DG$35&gt;0,$DG$34,"")</f>
        <v/>
      </c>
      <c r="R25" s="133" t="str">
        <f>IF($CO$46+$CO$47&gt;0,$CO$47,"")</f>
        <v/>
      </c>
      <c r="S25" s="124" t="s">
        <v>9</v>
      </c>
      <c r="T25" s="125" t="str">
        <f>IF($CO$46+$CO$47&gt;0,$CO$46,"")</f>
        <v/>
      </c>
      <c r="U25" s="133" t="str">
        <f>IF($DM$27+$DM$28&gt;0,$DM$28,"")</f>
        <v/>
      </c>
      <c r="V25" s="124" t="s">
        <v>9</v>
      </c>
      <c r="W25" s="125" t="str">
        <f>IF($DM$27+$DM$28&gt;0,$DM$27,"")</f>
        <v/>
      </c>
      <c r="X25" s="133" t="str">
        <f>IF($CI$18+$CI$19&gt;0,$CI$19,"")</f>
        <v/>
      </c>
      <c r="Y25" s="124" t="s">
        <v>9</v>
      </c>
      <c r="Z25" s="125" t="str">
        <f>IF($CI$18+$CI$19&gt;0,$CI$18,"")</f>
        <v/>
      </c>
      <c r="AA25" s="133" t="str">
        <f>IF($CO$21+$CO$22&gt;0,$CO$22,"")</f>
        <v/>
      </c>
      <c r="AB25" s="124" t="s">
        <v>9</v>
      </c>
      <c r="AC25" s="136" t="str">
        <f>IF($CO$21+$CO$22&gt;0,$CO$21,"")</f>
        <v/>
      </c>
      <c r="AD25" s="133" t="str">
        <f>IF($CC$34+$CC$35&gt;0,$CC$35,"")</f>
        <v/>
      </c>
      <c r="AE25" s="124" t="s">
        <v>9</v>
      </c>
      <c r="AF25" s="125" t="str">
        <f>IF($CC$34+$CC$35&gt;0,$CC$34,"")</f>
        <v/>
      </c>
      <c r="AG25" s="133" t="str">
        <f>IF($CI$55+$CI$56&gt;0,$CI$56,"")</f>
        <v/>
      </c>
      <c r="AH25" s="124" t="s">
        <v>9</v>
      </c>
      <c r="AI25" s="125" t="str">
        <f>IF($CI$55+$CI$56&gt;0,$CI$55,"")</f>
        <v/>
      </c>
      <c r="AJ25" s="133" t="str">
        <f>IF($DG$15+$DG$16&gt;0,$DG$16,"")</f>
        <v/>
      </c>
      <c r="AK25" s="124" t="s">
        <v>9</v>
      </c>
      <c r="AL25" s="125" t="str">
        <f>IF($DG$15+$DG$16&gt;0,$DG$15,"")</f>
        <v/>
      </c>
      <c r="AM25" s="133" t="str">
        <f>IF($CU$49+$CU$50&gt;0,$CU$50,"")</f>
        <v/>
      </c>
      <c r="AN25" s="124" t="s">
        <v>9</v>
      </c>
      <c r="AO25" s="125" t="str">
        <f>IF($CU$49+$CU$50&gt;0,$CU$49,"")</f>
        <v/>
      </c>
      <c r="AP25" s="133" t="str">
        <f>IF($DA$40+$DA$41&gt;0,$DA$41,"")</f>
        <v/>
      </c>
      <c r="AQ25" s="124" t="s">
        <v>9</v>
      </c>
      <c r="AR25" s="125" t="str">
        <f>IF($DA$40+$DA$41&gt;0,$DA$40,"")</f>
        <v/>
      </c>
      <c r="AS25" s="133" t="str">
        <f>IF($DA$9+$DA$10&gt;0,$DA$10,"")</f>
        <v/>
      </c>
      <c r="AT25" s="124" t="s">
        <v>9</v>
      </c>
      <c r="AU25" s="125" t="str">
        <f>IF($DA$9+$DA$10&gt;0,$DA$9,"")</f>
        <v/>
      </c>
      <c r="AV25" s="133" t="str">
        <f>IF($BW$52+$BW$53&gt;0,$BW$53,"")</f>
        <v/>
      </c>
      <c r="AW25" s="124" t="s">
        <v>9</v>
      </c>
      <c r="AX25" s="125" t="str">
        <f>IF($BW$52+$BW$53&gt;0,$BW$52,"")</f>
        <v/>
      </c>
      <c r="AY25" s="133" t="str">
        <f>IF($CU$30+$CU$31&gt;0,$CU$31,"")</f>
        <v/>
      </c>
      <c r="AZ25" s="124" t="s">
        <v>9</v>
      </c>
      <c r="BA25" s="125" t="str">
        <f>IF($CU$30+$CU$31&gt;0,$CU$30,"")</f>
        <v/>
      </c>
      <c r="BB25" s="133" t="str">
        <f>IF($BW$30+$BW$31&gt;0,$BW$31,"")</f>
        <v/>
      </c>
      <c r="BC25" s="124" t="s">
        <v>9</v>
      </c>
      <c r="BD25" s="125" t="str">
        <f>IF($BW$30+$BW$31&gt;0,$BW$30,"")</f>
        <v/>
      </c>
      <c r="BE25" s="142"/>
      <c r="BF25" s="143"/>
      <c r="BG25" s="144"/>
      <c r="BH25" s="218">
        <f>SUM($BT$31:$BV$31,$BT$53:$BV$53,$BZ$10:$CB$10,$BZ$35:$CB$35,$CF$19:$CH$19,$CF$56:$CH$56,$CL$22:$CN$22,$CL$47:$CN$47,$CR$31:$CT$31,$CR$50:$CT$50,$CX$10:$CZ$10,$CX$41:$CZ$41,$DD$16:$DF$16,$DD$35:$DF$35,$DJ$28:$DL$28)</f>
        <v>0</v>
      </c>
      <c r="BI25" s="159" t="s">
        <v>9</v>
      </c>
      <c r="BJ25" s="219">
        <f>SUM($BT$30:$BV$30,$BT$52:$BV$52,$BZ$9:$CB$9,$BZ$34:$CB$34,$CF$18:$CH$18,$CF$55:$CH$55,$CL$21:$CN$21,$CL$46:$CN$46,$CR$30:$CT$30,$CR$49:$CT$49,$CX$9:$CZ$9,$CX$40:$CZ$40,$DD$15:$DF$15,$DD$34:$DF$34,$DJ$27:$DL$27)</f>
        <v>0</v>
      </c>
      <c r="BK25" s="189">
        <f t="shared" si="8"/>
        <v>0</v>
      </c>
      <c r="BL25" s="173" t="s">
        <v>9</v>
      </c>
      <c r="BM25" s="174">
        <f t="shared" si="9"/>
        <v>0</v>
      </c>
      <c r="BN25" s="180">
        <f t="shared" si="10"/>
        <v>0</v>
      </c>
      <c r="BO25" s="229" t="s">
        <v>9</v>
      </c>
      <c r="BP25" s="230">
        <f t="shared" si="11"/>
        <v>0</v>
      </c>
      <c r="BQ25" s="231">
        <f t="shared" si="3"/>
        <v>16</v>
      </c>
      <c r="BR25" s="366"/>
      <c r="BS25" s="162" t="str">
        <f>$L$44</f>
        <v>ll</v>
      </c>
      <c r="BT25" s="424"/>
      <c r="BU25" s="424"/>
      <c r="BV25" s="424"/>
      <c r="BW25" s="164">
        <f>IF(BT25&gt;BT24,1,0)+IF(BU25&gt;BU24,1,0)+IF(BV25&gt;BV24,1,0)</f>
        <v>0</v>
      </c>
      <c r="BX25" s="362"/>
      <c r="BY25" s="162" t="str">
        <f>$L$44</f>
        <v>ll</v>
      </c>
      <c r="BZ25" s="424"/>
      <c r="CA25" s="424"/>
      <c r="CB25" s="424"/>
      <c r="CC25" s="164">
        <f>IF(BZ25&gt;BZ24,1,0)+IF(CA25&gt;CA24,1,0)+IF(CB25&gt;CB24,1,0)</f>
        <v>0</v>
      </c>
      <c r="CD25" s="362"/>
      <c r="CE25" s="162" t="str">
        <f>$L$35</f>
        <v>ff</v>
      </c>
      <c r="CF25" s="424"/>
      <c r="CG25" s="424"/>
      <c r="CH25" s="424"/>
      <c r="CI25" s="164">
        <f>IF(CF25&gt;CF24,1,0)+IF(CG25&gt;CG24,1,0)+IF(CH25&gt;CH24,1,0)</f>
        <v>0</v>
      </c>
      <c r="CJ25" s="400"/>
      <c r="CK25" s="162" t="str">
        <f>$L$37</f>
        <v>gg</v>
      </c>
      <c r="CL25" s="424"/>
      <c r="CM25" s="424"/>
      <c r="CN25" s="424"/>
      <c r="CO25" s="164">
        <f>IF(CL25&gt;CL24,1,0)+IF(CM25&gt;CM24,1,0)+IF(CN25&gt;CN24,1,0)</f>
        <v>0</v>
      </c>
      <c r="CP25" s="401"/>
      <c r="CQ25" s="225" t="str">
        <f>$L$46</f>
        <v>mm</v>
      </c>
      <c r="CR25" s="424"/>
      <c r="CS25" s="424"/>
      <c r="CT25" s="424"/>
      <c r="CU25" s="164">
        <f>IF(CR25&gt;CR24,1,0)+IF(CS25&gt;CS24,1,0)+IF(CT25&gt;CT24,1,0)</f>
        <v>0</v>
      </c>
      <c r="CV25" s="346"/>
      <c r="CW25" s="225" t="str">
        <f>$L$41</f>
        <v>jj</v>
      </c>
      <c r="CX25" s="424"/>
      <c r="CY25" s="424"/>
      <c r="CZ25" s="424"/>
      <c r="DA25" s="164">
        <f>IF(CX25&gt;CX24,1,0)+IF(CY25&gt;CY24,1,0)+IF(CZ25&gt;CZ24,1,0)</f>
        <v>0</v>
      </c>
      <c r="DB25" s="362"/>
      <c r="DC25" s="225" t="str">
        <f>$L$46</f>
        <v>mm</v>
      </c>
      <c r="DD25" s="424"/>
      <c r="DE25" s="424"/>
      <c r="DF25" s="424"/>
      <c r="DG25" s="164">
        <f>IF(DD25&gt;DD24,1,0)+IF(DE25&gt;DE24,1,0)+IF(DF25&gt;DF24,1,0)</f>
        <v>0</v>
      </c>
      <c r="DH25" s="362"/>
      <c r="DI25" s="225" t="str">
        <f>$L$44</f>
        <v>ll</v>
      </c>
      <c r="DJ25" s="424"/>
      <c r="DK25" s="424"/>
      <c r="DL25" s="424"/>
      <c r="DM25" s="164">
        <f>IF(DJ25&gt;DJ24,1,0)+IF(DK25&gt;DK24,1,0)+IF(DL25&gt;DL24,1,0)</f>
        <v>0</v>
      </c>
      <c r="DN25" s="403"/>
    </row>
    <row r="26" spans="1:118" s="111" customFormat="1" ht="34.9" customHeight="1" x14ac:dyDescent="0.2">
      <c r="A26" s="345"/>
      <c r="B26" s="145"/>
      <c r="C26" s="145"/>
      <c r="D26" s="145"/>
      <c r="E26" s="145"/>
      <c r="F26" s="145"/>
      <c r="G26" s="145"/>
      <c r="H26" s="145"/>
      <c r="I26" s="145"/>
      <c r="J26" s="145"/>
      <c r="K26" s="344"/>
      <c r="L26" s="383"/>
      <c r="M26" s="383"/>
      <c r="N26" s="353"/>
      <c r="O26" s="353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68"/>
      <c r="AH26" s="368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  <c r="BH26" s="346"/>
      <c r="BI26" s="346"/>
      <c r="BJ26" s="346"/>
      <c r="BK26" s="346"/>
      <c r="BL26" s="346"/>
      <c r="BM26" s="346"/>
      <c r="BN26" s="368"/>
      <c r="BO26" s="368"/>
      <c r="BP26" s="368"/>
      <c r="BQ26" s="368"/>
      <c r="BR26" s="366"/>
      <c r="BS26" s="362"/>
      <c r="BT26" s="428"/>
      <c r="BU26" s="428"/>
      <c r="BV26" s="428"/>
      <c r="BW26" s="362"/>
      <c r="BX26" s="362"/>
      <c r="BY26" s="220"/>
      <c r="BZ26" s="455"/>
      <c r="CA26" s="455"/>
      <c r="CB26" s="455"/>
      <c r="CC26" s="220"/>
      <c r="CD26" s="362"/>
      <c r="CE26" s="220"/>
      <c r="CF26" s="455"/>
      <c r="CG26" s="455"/>
      <c r="CH26" s="455"/>
      <c r="CI26" s="220"/>
      <c r="CJ26" s="399"/>
      <c r="CK26" s="402"/>
      <c r="CL26" s="460"/>
      <c r="CM26" s="460"/>
      <c r="CN26" s="460"/>
      <c r="CO26" s="399"/>
      <c r="CP26" s="399"/>
      <c r="CQ26" s="220"/>
      <c r="CR26" s="455"/>
      <c r="CS26" s="455"/>
      <c r="CT26" s="455"/>
      <c r="CU26" s="220"/>
      <c r="CV26" s="346"/>
      <c r="CW26" s="220"/>
      <c r="CX26" s="455"/>
      <c r="CY26" s="455"/>
      <c r="CZ26" s="455"/>
      <c r="DA26" s="220"/>
      <c r="DB26" s="220"/>
      <c r="DC26" s="220"/>
      <c r="DD26" s="455"/>
      <c r="DE26" s="455"/>
      <c r="DF26" s="455"/>
      <c r="DG26" s="220"/>
      <c r="DH26" s="220"/>
      <c r="DI26" s="220"/>
      <c r="DJ26" s="455"/>
      <c r="DK26" s="455"/>
      <c r="DL26" s="455"/>
      <c r="DM26" s="220"/>
      <c r="DN26" s="403"/>
    </row>
    <row r="27" spans="1:118" s="111" customFormat="1" ht="34.9" customHeight="1" thickBot="1" x14ac:dyDescent="0.35">
      <c r="A27" s="345"/>
      <c r="B27" s="145"/>
      <c r="C27" s="145"/>
      <c r="D27" s="145"/>
      <c r="E27" s="145"/>
      <c r="F27" s="145"/>
      <c r="G27" s="145"/>
      <c r="H27" s="145"/>
      <c r="I27" s="145"/>
      <c r="J27" s="145"/>
      <c r="K27" s="343"/>
      <c r="L27" s="584" t="s">
        <v>77</v>
      </c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346"/>
      <c r="Y27" s="346"/>
      <c r="Z27" s="346"/>
      <c r="AA27" s="346"/>
      <c r="AB27" s="346"/>
      <c r="AC27" s="346"/>
      <c r="AD27" s="346"/>
      <c r="AE27" s="346"/>
      <c r="AF27" s="346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584" t="s">
        <v>10</v>
      </c>
      <c r="AT27" s="584"/>
      <c r="AU27" s="584"/>
      <c r="AV27" s="584"/>
      <c r="AW27" s="584"/>
      <c r="AX27" s="584"/>
      <c r="AY27" s="584"/>
      <c r="AZ27" s="584"/>
      <c r="BA27" s="584"/>
      <c r="BB27" s="584"/>
      <c r="BC27" s="584"/>
      <c r="BD27" s="584"/>
      <c r="BE27" s="371"/>
      <c r="BF27" s="371"/>
      <c r="BG27" s="371"/>
      <c r="BH27" s="371"/>
      <c r="BI27" s="371"/>
      <c r="BJ27" s="371"/>
      <c r="BK27" s="371"/>
      <c r="BL27" s="371"/>
      <c r="BM27" s="371"/>
      <c r="BN27" s="372"/>
      <c r="BO27" s="372"/>
      <c r="BP27" s="372"/>
      <c r="BQ27" s="373"/>
      <c r="BR27" s="366"/>
      <c r="BS27" s="163" t="str">
        <f>$L$46</f>
        <v>mm</v>
      </c>
      <c r="BT27" s="423"/>
      <c r="BU27" s="423"/>
      <c r="BV27" s="423"/>
      <c r="BW27" s="5">
        <f>IF(BT27&gt;BT28,1,0)+IF(BU27&gt;BU28,1,0)+IF(BV27&gt;BV28,1,0)</f>
        <v>0</v>
      </c>
      <c r="BX27" s="362"/>
      <c r="BY27" s="161" t="str">
        <f>$L$29</f>
        <v>bb</v>
      </c>
      <c r="BZ27" s="423"/>
      <c r="CA27" s="423"/>
      <c r="CB27" s="423"/>
      <c r="CC27" s="5">
        <f>IF(BZ27&gt;BZ28,1,0)+IF(CA27&gt;CA28,1,0)+IF(CB27&gt;CB28,1,0)</f>
        <v>0</v>
      </c>
      <c r="CD27" s="362"/>
      <c r="CE27" s="161" t="str">
        <f>$L$28</f>
        <v>aa</v>
      </c>
      <c r="CF27" s="423"/>
      <c r="CG27" s="423"/>
      <c r="CH27" s="423"/>
      <c r="CI27" s="5">
        <f>IF(CF27&gt;CF28,1,0)+IF(CG27&gt;CG28,1,0)+IF(CH27&gt;CH28,1,0)</f>
        <v>0</v>
      </c>
      <c r="CJ27" s="361"/>
      <c r="CK27" s="161" t="str">
        <f>$L$29</f>
        <v>bb</v>
      </c>
      <c r="CL27" s="423"/>
      <c r="CM27" s="423"/>
      <c r="CN27" s="423"/>
      <c r="CO27" s="5">
        <f>IF(CL27&gt;CL28,1,0)+IF(CM27&gt;CM28,1,0)+IF(CN27&gt;CN28,1,0)</f>
        <v>0</v>
      </c>
      <c r="CP27" s="361"/>
      <c r="CQ27" s="224" t="str">
        <f>$L$44</f>
        <v>ll</v>
      </c>
      <c r="CR27" s="423"/>
      <c r="CS27" s="423"/>
      <c r="CT27" s="423"/>
      <c r="CU27" s="5">
        <f>IF(CR27&gt;CR28,1,0)+IF(CS27&gt;CS28,1,0)+IF(CT27&gt;CT28,1,0)</f>
        <v>0</v>
      </c>
      <c r="CV27" s="346"/>
      <c r="CW27" s="224" t="str">
        <f>$L$38</f>
        <v>hh</v>
      </c>
      <c r="CX27" s="423"/>
      <c r="CY27" s="423"/>
      <c r="CZ27" s="423"/>
      <c r="DA27" s="5">
        <f>IF(CX27&gt;CX28,1,0)+IF(CY27&gt;CY28,1,0)+IF(CZ27&gt;CZ28,1,0)</f>
        <v>0</v>
      </c>
      <c r="DB27" s="400"/>
      <c r="DC27" s="224" t="str">
        <f>$L$34</f>
        <v>ee</v>
      </c>
      <c r="DD27" s="423"/>
      <c r="DE27" s="423"/>
      <c r="DF27" s="423"/>
      <c r="DG27" s="5">
        <f>IF(DD27&gt;DD28,1,0)+IF(DE27&gt;DE28,1,0)+IF(DF27&gt;DF28,1,0)</f>
        <v>0</v>
      </c>
      <c r="DH27" s="399"/>
      <c r="DI27" s="224" t="str">
        <f>$L$32</f>
        <v>dd</v>
      </c>
      <c r="DJ27" s="423"/>
      <c r="DK27" s="423"/>
      <c r="DL27" s="423"/>
      <c r="DM27" s="5">
        <f>IF(DJ27&gt;DJ28,1,0)+IF(DK27&gt;DK28,1,0)+IF(DL27&gt;DL28,1,0)</f>
        <v>0</v>
      </c>
      <c r="DN27" s="403"/>
    </row>
    <row r="28" spans="1:118" s="111" customFormat="1" ht="34.9" customHeight="1" thickTop="1" thickBot="1" x14ac:dyDescent="0.25">
      <c r="A28" s="345"/>
      <c r="B28" s="145"/>
      <c r="C28" s="145"/>
      <c r="D28" s="145"/>
      <c r="E28" s="145"/>
      <c r="F28" s="145"/>
      <c r="G28" s="145"/>
      <c r="H28" s="145"/>
      <c r="I28" s="145"/>
      <c r="J28" s="145"/>
      <c r="K28" s="382" t="s">
        <v>11</v>
      </c>
      <c r="L28" s="585" t="s">
        <v>19</v>
      </c>
      <c r="M28" s="585"/>
      <c r="N28" s="585"/>
      <c r="O28" s="585"/>
      <c r="P28" s="585"/>
      <c r="Q28" s="585"/>
      <c r="R28" s="585"/>
      <c r="S28" s="629"/>
      <c r="T28" s="629"/>
      <c r="U28" s="629"/>
      <c r="V28" s="629"/>
      <c r="W28" s="629"/>
      <c r="X28" s="346"/>
      <c r="Y28" s="346"/>
      <c r="Z28" s="346"/>
      <c r="AA28" s="346"/>
      <c r="AB28" s="346"/>
      <c r="AC28" s="346"/>
      <c r="AD28" s="346"/>
      <c r="AE28" s="346"/>
      <c r="AF28" s="346"/>
      <c r="AG28" s="396"/>
      <c r="AH28" s="396"/>
      <c r="AI28" s="396"/>
      <c r="AJ28" s="441"/>
      <c r="AK28" s="442"/>
      <c r="AL28" s="442"/>
      <c r="AM28" s="442"/>
      <c r="AN28" s="442"/>
      <c r="AO28" s="442"/>
      <c r="AP28" s="630" t="s">
        <v>97</v>
      </c>
      <c r="AQ28" s="609"/>
      <c r="AR28" s="609"/>
      <c r="AS28" s="631" t="str">
        <f>$J$10</f>
        <v>aa</v>
      </c>
      <c r="AT28" s="632"/>
      <c r="AU28" s="632"/>
      <c r="AV28" s="632"/>
      <c r="AW28" s="632"/>
      <c r="AX28" s="632"/>
      <c r="AY28" s="632"/>
      <c r="AZ28" s="632"/>
      <c r="BA28" s="632"/>
      <c r="BB28" s="632"/>
      <c r="BC28" s="632"/>
      <c r="BD28" s="633"/>
      <c r="BE28" s="442"/>
      <c r="BF28" s="442"/>
      <c r="BG28" s="442"/>
      <c r="BH28" s="396"/>
      <c r="BI28" s="396"/>
      <c r="BJ28" s="396"/>
      <c r="BK28" s="396"/>
      <c r="BL28" s="396"/>
      <c r="BM28" s="396"/>
      <c r="BN28" s="375"/>
      <c r="BO28" s="375"/>
      <c r="BP28" s="375"/>
      <c r="BQ28" s="375"/>
      <c r="BR28" s="366"/>
      <c r="BS28" s="162" t="str">
        <f>$L$47</f>
        <v>nn</v>
      </c>
      <c r="BT28" s="424"/>
      <c r="BU28" s="424"/>
      <c r="BV28" s="424"/>
      <c r="BW28" s="164">
        <f>IF(BT28&gt;BT27,1,0)+IF(BU28&gt;BU27,1,0)+IF(BV28&gt;BV27,1,0)</f>
        <v>0</v>
      </c>
      <c r="BX28" s="361"/>
      <c r="BY28" s="162" t="str">
        <f>$L$37</f>
        <v>gg</v>
      </c>
      <c r="BZ28" s="424"/>
      <c r="CA28" s="424"/>
      <c r="CB28" s="424"/>
      <c r="CC28" s="164">
        <f>IF(BZ28&gt;BZ27,1,0)+IF(CA28&gt;CA27,1,0)+IF(CB28&gt;CB27,1,0)</f>
        <v>0</v>
      </c>
      <c r="CD28" s="361"/>
      <c r="CE28" s="162" t="str">
        <f>$L$37</f>
        <v>gg</v>
      </c>
      <c r="CF28" s="424"/>
      <c r="CG28" s="424"/>
      <c r="CH28" s="424"/>
      <c r="CI28" s="164">
        <f>IF(CF28&gt;CF27,1,0)+IF(CG28&gt;CG27,1,0)+IF(CH28&gt;CH27,1,0)</f>
        <v>0</v>
      </c>
      <c r="CJ28" s="400"/>
      <c r="CK28" s="162" t="str">
        <f>$L$47</f>
        <v>nn</v>
      </c>
      <c r="CL28" s="424"/>
      <c r="CM28" s="424"/>
      <c r="CN28" s="424"/>
      <c r="CO28" s="164">
        <f>IF(CL28&gt;CL27,1,0)+IF(CM28&gt;CM27,1,0)+IF(CN28&gt;CN27,1,0)</f>
        <v>0</v>
      </c>
      <c r="CP28" s="399"/>
      <c r="CQ28" s="225" t="str">
        <f>$L$49</f>
        <v>oo</v>
      </c>
      <c r="CR28" s="424"/>
      <c r="CS28" s="424"/>
      <c r="CT28" s="424"/>
      <c r="CU28" s="164">
        <f>IF(CR28&gt;CR27,1,0)+IF(CS28&gt;CS27,1,0)+IF(CT28&gt;CT27,1,0)</f>
        <v>0</v>
      </c>
      <c r="CV28" s="346"/>
      <c r="CW28" s="225" t="str">
        <f>$L$40</f>
        <v>ii</v>
      </c>
      <c r="CX28" s="424"/>
      <c r="CY28" s="424"/>
      <c r="CZ28" s="424"/>
      <c r="DA28" s="164">
        <f>IF(CX28&gt;CX27,1,0)+IF(CY28&gt;CY27,1,0)+IF(CZ28&gt;CZ27,1,0)</f>
        <v>0</v>
      </c>
      <c r="DB28" s="400"/>
      <c r="DC28" s="225" t="str">
        <f>$L$49</f>
        <v>oo</v>
      </c>
      <c r="DD28" s="424"/>
      <c r="DE28" s="424"/>
      <c r="DF28" s="424"/>
      <c r="DG28" s="164">
        <f>IF(DD28&gt;DD27,1,0)+IF(DE28&gt;DE27,1,0)+IF(DF28&gt;DF27,1,0)</f>
        <v>0</v>
      </c>
      <c r="DH28" s="399"/>
      <c r="DI28" s="225" t="str">
        <f>$L$50</f>
        <v>pp</v>
      </c>
      <c r="DJ28" s="424"/>
      <c r="DK28" s="424"/>
      <c r="DL28" s="424"/>
      <c r="DM28" s="164">
        <f>IF(DJ28&gt;DJ27,1,0)+IF(DK28&gt;DK27,1,0)+IF(DL28&gt;DL27,1,0)</f>
        <v>0</v>
      </c>
      <c r="DN28" s="403"/>
    </row>
    <row r="29" spans="1:118" s="111" customFormat="1" ht="34.9" customHeight="1" thickTop="1" thickBot="1" x14ac:dyDescent="0.35">
      <c r="A29" s="345"/>
      <c r="B29" s="145"/>
      <c r="C29" s="145"/>
      <c r="D29" s="145"/>
      <c r="E29" s="145"/>
      <c r="F29" s="145"/>
      <c r="G29" s="145"/>
      <c r="H29" s="145"/>
      <c r="I29" s="145"/>
      <c r="J29" s="145"/>
      <c r="K29" s="382" t="s">
        <v>13</v>
      </c>
      <c r="L29" s="585" t="s">
        <v>20</v>
      </c>
      <c r="M29" s="585"/>
      <c r="N29" s="585"/>
      <c r="O29" s="585"/>
      <c r="P29" s="585"/>
      <c r="Q29" s="585"/>
      <c r="R29" s="585"/>
      <c r="S29" s="629"/>
      <c r="T29" s="629"/>
      <c r="U29" s="629"/>
      <c r="V29" s="629"/>
      <c r="W29" s="629"/>
      <c r="X29" s="346"/>
      <c r="Y29" s="346"/>
      <c r="Z29" s="346"/>
      <c r="AA29" s="346"/>
      <c r="AB29" s="346"/>
      <c r="AC29" s="346"/>
      <c r="AD29" s="346"/>
      <c r="AE29" s="346"/>
      <c r="AF29" s="346"/>
      <c r="AG29" s="398"/>
      <c r="AH29" s="309"/>
      <c r="AI29" s="309"/>
      <c r="AJ29" s="441"/>
      <c r="AK29" s="442"/>
      <c r="AL29" s="442"/>
      <c r="AM29" s="442"/>
      <c r="AN29" s="442"/>
      <c r="AO29" s="442"/>
      <c r="AP29" s="630" t="s">
        <v>49</v>
      </c>
      <c r="AQ29" s="609"/>
      <c r="AR29" s="609"/>
      <c r="AS29" s="631" t="str">
        <f>$J$11</f>
        <v>bb</v>
      </c>
      <c r="AT29" s="632"/>
      <c r="AU29" s="632"/>
      <c r="AV29" s="632"/>
      <c r="AW29" s="632"/>
      <c r="AX29" s="632"/>
      <c r="AY29" s="632"/>
      <c r="AZ29" s="632"/>
      <c r="BA29" s="632"/>
      <c r="BB29" s="632"/>
      <c r="BC29" s="632"/>
      <c r="BD29" s="633"/>
      <c r="BE29" s="442"/>
      <c r="BF29" s="442"/>
      <c r="BG29" s="442"/>
      <c r="BH29" s="371"/>
      <c r="BI29" s="371"/>
      <c r="BJ29" s="371"/>
      <c r="BK29" s="371"/>
      <c r="BL29" s="371"/>
      <c r="BM29" s="371"/>
      <c r="BN29" s="372"/>
      <c r="BO29" s="372"/>
      <c r="BP29" s="372"/>
      <c r="BQ29" s="373"/>
      <c r="BR29" s="366"/>
      <c r="BS29" s="220"/>
      <c r="BT29" s="455"/>
      <c r="BU29" s="455"/>
      <c r="BV29" s="455"/>
      <c r="BW29" s="220"/>
      <c r="BX29" s="362"/>
      <c r="BY29" s="220"/>
      <c r="BZ29" s="455"/>
      <c r="CA29" s="455"/>
      <c r="CB29" s="455"/>
      <c r="CC29" s="220"/>
      <c r="CD29" s="362" t="s">
        <v>78</v>
      </c>
      <c r="CE29" s="220"/>
      <c r="CF29" s="455"/>
      <c r="CG29" s="455"/>
      <c r="CH29" s="455"/>
      <c r="CI29" s="220"/>
      <c r="CJ29" s="399"/>
      <c r="CK29" s="402"/>
      <c r="CL29" s="460"/>
      <c r="CM29" s="460"/>
      <c r="CN29" s="460"/>
      <c r="CO29" s="399"/>
      <c r="CP29" s="399"/>
      <c r="CQ29" s="220"/>
      <c r="CR29" s="455"/>
      <c r="CS29" s="455"/>
      <c r="CT29" s="455"/>
      <c r="CU29" s="220"/>
      <c r="CV29" s="346"/>
      <c r="CW29" s="220"/>
      <c r="CX29" s="455"/>
      <c r="CY29" s="455"/>
      <c r="CZ29" s="455"/>
      <c r="DA29" s="220"/>
      <c r="DB29" s="220"/>
      <c r="DC29" s="220"/>
      <c r="DD29" s="455"/>
      <c r="DE29" s="455"/>
      <c r="DF29" s="455"/>
      <c r="DG29" s="220"/>
      <c r="DH29" s="220"/>
      <c r="DI29" s="220"/>
      <c r="DJ29" s="455"/>
      <c r="DK29" s="455"/>
      <c r="DL29" s="455"/>
      <c r="DM29" s="220"/>
      <c r="DN29" s="403"/>
    </row>
    <row r="30" spans="1:118" s="111" customFormat="1" ht="34.9" customHeight="1" thickTop="1" thickBot="1" x14ac:dyDescent="0.35">
      <c r="A30" s="345"/>
      <c r="B30" s="145"/>
      <c r="C30" s="145"/>
      <c r="D30" s="145"/>
      <c r="E30" s="145"/>
      <c r="F30" s="145"/>
      <c r="G30" s="145"/>
      <c r="H30" s="145"/>
      <c r="I30" s="145"/>
      <c r="J30" s="145"/>
      <c r="K30" s="382"/>
      <c r="L30" s="461"/>
      <c r="M30" s="461"/>
      <c r="N30" s="461"/>
      <c r="O30" s="461"/>
      <c r="P30" s="461"/>
      <c r="Q30" s="461"/>
      <c r="R30" s="461"/>
      <c r="S30" s="462"/>
      <c r="T30" s="462"/>
      <c r="U30" s="462"/>
      <c r="V30" s="462"/>
      <c r="W30" s="462"/>
      <c r="X30" s="346"/>
      <c r="Y30" s="346"/>
      <c r="Z30" s="346"/>
      <c r="AA30" s="346"/>
      <c r="AB30" s="346"/>
      <c r="AC30" s="346"/>
      <c r="AD30" s="346"/>
      <c r="AE30" s="346"/>
      <c r="AF30" s="346"/>
      <c r="AG30" s="398"/>
      <c r="AH30" s="309"/>
      <c r="AI30" s="309"/>
      <c r="AJ30" s="441"/>
      <c r="AK30" s="442"/>
      <c r="AL30" s="442"/>
      <c r="AM30" s="442"/>
      <c r="AN30" s="442"/>
      <c r="AO30" s="442"/>
      <c r="AP30" s="465"/>
      <c r="AQ30" s="442"/>
      <c r="AR30" s="442"/>
      <c r="AS30" s="442"/>
      <c r="AT30" s="442"/>
      <c r="AU30" s="442"/>
      <c r="AV30" s="442"/>
      <c r="AW30" s="442"/>
      <c r="AX30" s="442"/>
      <c r="AY30" s="442"/>
      <c r="AZ30" s="442"/>
      <c r="BA30" s="442"/>
      <c r="BB30" s="442"/>
      <c r="BC30" s="442"/>
      <c r="BD30" s="442"/>
      <c r="BE30" s="442"/>
      <c r="BF30" s="442"/>
      <c r="BG30" s="442"/>
      <c r="BH30" s="371"/>
      <c r="BI30" s="371"/>
      <c r="BJ30" s="371"/>
      <c r="BK30" s="371"/>
      <c r="BL30" s="371"/>
      <c r="BM30" s="371"/>
      <c r="BN30" s="372"/>
      <c r="BO30" s="372"/>
      <c r="BP30" s="372"/>
      <c r="BQ30" s="373"/>
      <c r="BR30" s="366"/>
      <c r="BS30" s="163" t="str">
        <f>$L$49</f>
        <v>oo</v>
      </c>
      <c r="BT30" s="423"/>
      <c r="BU30" s="423"/>
      <c r="BV30" s="423"/>
      <c r="BW30" s="5">
        <f>IF(BT30&gt;BT31,1,0)+IF(BU30&gt;BU31,1,0)+IF(BV30&gt;BV31,1,0)</f>
        <v>0</v>
      </c>
      <c r="BX30" s="362"/>
      <c r="BY30" s="161" t="str">
        <f>$L$31</f>
        <v>cc</v>
      </c>
      <c r="BZ30" s="423"/>
      <c r="CA30" s="423"/>
      <c r="CB30" s="423"/>
      <c r="CC30" s="5">
        <f>IF(BZ30&gt;BZ31,1,0)+IF(CA30&gt;CA31,1,0)+IF(CB30&gt;CB31,1,0)</f>
        <v>0</v>
      </c>
      <c r="CD30" s="359"/>
      <c r="CE30" s="161" t="str">
        <f>$L$31</f>
        <v>cc</v>
      </c>
      <c r="CF30" s="423"/>
      <c r="CG30" s="423"/>
      <c r="CH30" s="423"/>
      <c r="CI30" s="5">
        <f>IF(CF30&gt;CF31,1,0)+IF(CG30&gt;CG31,1,0)+IF(CH30&gt;CH31,1,0)</f>
        <v>0</v>
      </c>
      <c r="CJ30" s="399"/>
      <c r="CK30" s="161" t="str">
        <f>$L$31</f>
        <v>cc</v>
      </c>
      <c r="CL30" s="423"/>
      <c r="CM30" s="423"/>
      <c r="CN30" s="423"/>
      <c r="CO30" s="5">
        <f>IF(CL30&gt;CL31,1,0)+IF(CM30&gt;CM31,1,0)+IF(CN30&gt;CN31,1,0)</f>
        <v>0</v>
      </c>
      <c r="CP30" s="399"/>
      <c r="CQ30" s="224" t="str">
        <f>$L$47</f>
        <v>nn</v>
      </c>
      <c r="CR30" s="423"/>
      <c r="CS30" s="423"/>
      <c r="CT30" s="423"/>
      <c r="CU30" s="5">
        <f>IF(CR30&gt;CR31,1,0)+IF(CS30&gt;CS31,1,0)+IF(CT30&gt;CT31,1,0)</f>
        <v>0</v>
      </c>
      <c r="CV30" s="346"/>
      <c r="CW30" s="224" t="str">
        <f>$L$35</f>
        <v>ff</v>
      </c>
      <c r="CX30" s="423"/>
      <c r="CY30" s="423"/>
      <c r="CZ30" s="423"/>
      <c r="DA30" s="5">
        <f>IF(CX30&gt;CX31,1,0)+IF(CY30&gt;CY31,1,0)+IF(CZ30&gt;CZ31,1,0)</f>
        <v>0</v>
      </c>
      <c r="DB30" s="362"/>
      <c r="DC30" s="224" t="str">
        <f>$L$35</f>
        <v>ff</v>
      </c>
      <c r="DD30" s="423"/>
      <c r="DE30" s="423"/>
      <c r="DF30" s="423"/>
      <c r="DG30" s="5">
        <f>IF(DD30&gt;DD31,1,0)+IF(DE30&gt;DE31,1,0)+IF(DF30&gt;DF31,1,0)</f>
        <v>0</v>
      </c>
      <c r="DH30" s="362"/>
      <c r="DI30" s="224" t="str">
        <f>$L$34</f>
        <v>ee</v>
      </c>
      <c r="DJ30" s="423"/>
      <c r="DK30" s="423"/>
      <c r="DL30" s="423"/>
      <c r="DM30" s="5">
        <f>IF(DJ30&gt;DJ31,1,0)+IF(DK30&gt;DK31,1,0)+IF(DL30&gt;DL31,1,0)</f>
        <v>0</v>
      </c>
      <c r="DN30" s="403"/>
    </row>
    <row r="31" spans="1:118" s="111" customFormat="1" ht="34.9" customHeight="1" thickTop="1" thickBot="1" x14ac:dyDescent="0.35">
      <c r="A31" s="345"/>
      <c r="B31" s="145"/>
      <c r="C31" s="145"/>
      <c r="D31" s="145"/>
      <c r="E31" s="145"/>
      <c r="F31" s="145"/>
      <c r="G31" s="145"/>
      <c r="H31" s="145"/>
      <c r="I31" s="145"/>
      <c r="J31" s="145"/>
      <c r="K31" s="382" t="s">
        <v>15</v>
      </c>
      <c r="L31" s="585" t="s">
        <v>21</v>
      </c>
      <c r="M31" s="585"/>
      <c r="N31" s="585"/>
      <c r="O31" s="585"/>
      <c r="P31" s="585"/>
      <c r="Q31" s="585"/>
      <c r="R31" s="585"/>
      <c r="S31" s="629"/>
      <c r="T31" s="629"/>
      <c r="U31" s="629"/>
      <c r="V31" s="629"/>
      <c r="W31" s="629"/>
      <c r="X31" s="346"/>
      <c r="Y31" s="346"/>
      <c r="Z31" s="346"/>
      <c r="AA31" s="346"/>
      <c r="AB31" s="346"/>
      <c r="AC31" s="346"/>
      <c r="AD31" s="346"/>
      <c r="AE31" s="346"/>
      <c r="AF31" s="346"/>
      <c r="AG31" s="398"/>
      <c r="AH31" s="309"/>
      <c r="AI31" s="309"/>
      <c r="AJ31" s="441"/>
      <c r="AK31" s="442"/>
      <c r="AL31" s="442"/>
      <c r="AM31" s="442"/>
      <c r="AN31" s="442"/>
      <c r="AO31" s="442"/>
      <c r="AP31" s="630" t="s">
        <v>55</v>
      </c>
      <c r="AQ31" s="630"/>
      <c r="AR31" s="630"/>
      <c r="AS31" s="631" t="str">
        <f>$J$12</f>
        <v>cc</v>
      </c>
      <c r="AT31" s="632"/>
      <c r="AU31" s="632"/>
      <c r="AV31" s="632"/>
      <c r="AW31" s="632"/>
      <c r="AX31" s="632"/>
      <c r="AY31" s="632"/>
      <c r="AZ31" s="632"/>
      <c r="BA31" s="632"/>
      <c r="BB31" s="632"/>
      <c r="BC31" s="632"/>
      <c r="BD31" s="633"/>
      <c r="BE31" s="442"/>
      <c r="BF31" s="442"/>
      <c r="BG31" s="442"/>
      <c r="BH31" s="371"/>
      <c r="BI31" s="371"/>
      <c r="BJ31" s="371"/>
      <c r="BK31" s="371"/>
      <c r="BL31" s="371"/>
      <c r="BM31" s="371"/>
      <c r="BN31" s="372"/>
      <c r="BO31" s="372"/>
      <c r="BP31" s="372"/>
      <c r="BQ31" s="373"/>
      <c r="BR31" s="366"/>
      <c r="BS31" s="162" t="str">
        <f>$L$50</f>
        <v>pp</v>
      </c>
      <c r="BT31" s="424"/>
      <c r="BU31" s="424"/>
      <c r="BV31" s="424"/>
      <c r="BW31" s="164">
        <f>IF(BT31&gt;BT30,1,0)+IF(BU31&gt;BU30,1,0)+IF(BV31&gt;BV30,1,0)</f>
        <v>0</v>
      </c>
      <c r="BX31" s="362"/>
      <c r="BY31" s="162" t="str">
        <f>$L$35</f>
        <v>ff</v>
      </c>
      <c r="BZ31" s="424"/>
      <c r="CA31" s="424"/>
      <c r="CB31" s="424"/>
      <c r="CC31" s="164">
        <f>IF(BZ31&gt;BZ30,1,0)+IF(CA31&gt;CA30,1,0)+IF(CB31&gt;CB30,1,0)</f>
        <v>0</v>
      </c>
      <c r="CD31" s="359"/>
      <c r="CE31" s="162" t="str">
        <f>$L$40</f>
        <v>ii</v>
      </c>
      <c r="CF31" s="424"/>
      <c r="CG31" s="424"/>
      <c r="CH31" s="424"/>
      <c r="CI31" s="164">
        <f>IF(CF31&gt;CF30,1,0)+IF(CG31&gt;CG30,1,0)+IF(CH31&gt;CH30,1,0)</f>
        <v>0</v>
      </c>
      <c r="CJ31" s="399"/>
      <c r="CK31" s="162" t="str">
        <f>$L$49</f>
        <v>oo</v>
      </c>
      <c r="CL31" s="424"/>
      <c r="CM31" s="424"/>
      <c r="CN31" s="424"/>
      <c r="CO31" s="164">
        <f>IF(CL31&gt;CL30,1,0)+IF(CM31&gt;CM30,1,0)+IF(CN31&gt;CN30,1,0)</f>
        <v>0</v>
      </c>
      <c r="CP31" s="399"/>
      <c r="CQ31" s="225" t="str">
        <f>$L$50</f>
        <v>pp</v>
      </c>
      <c r="CR31" s="424"/>
      <c r="CS31" s="424"/>
      <c r="CT31" s="424"/>
      <c r="CU31" s="164">
        <f>IF(CR31&gt;CR30,1,0)+IF(CS31&gt;CS30,1,0)+IF(CT31&gt;CT30,1,0)</f>
        <v>0</v>
      </c>
      <c r="CV31" s="346"/>
      <c r="CW31" s="225" t="str">
        <f>$L$37</f>
        <v>gg</v>
      </c>
      <c r="CX31" s="424"/>
      <c r="CY31" s="424"/>
      <c r="CZ31" s="424"/>
      <c r="DA31" s="164">
        <f>IF(CX31&gt;CX30,1,0)+IF(CY31&gt;CY30,1,0)+IF(CZ31&gt;CZ30,1,0)</f>
        <v>0</v>
      </c>
      <c r="DB31" s="362"/>
      <c r="DC31" s="225" t="str">
        <f>$L$43</f>
        <v>kk</v>
      </c>
      <c r="DD31" s="424"/>
      <c r="DE31" s="424"/>
      <c r="DF31" s="424"/>
      <c r="DG31" s="164">
        <f>IF(DD31&gt;DD30,1,0)+IF(DE31&gt;DE30,1,0)+IF(DF31&gt;DF30,1,0)</f>
        <v>0</v>
      </c>
      <c r="DH31" s="362"/>
      <c r="DI31" s="225" t="str">
        <f>$L$40</f>
        <v>ii</v>
      </c>
      <c r="DJ31" s="424"/>
      <c r="DK31" s="424"/>
      <c r="DL31" s="424"/>
      <c r="DM31" s="164">
        <f>IF(DJ31&gt;DJ30,1,0)+IF(DK31&gt;DK30,1,0)+IF(DL31&gt;DL30,1,0)</f>
        <v>0</v>
      </c>
      <c r="DN31" s="356"/>
    </row>
    <row r="32" spans="1:118" s="111" customFormat="1" ht="34.9" customHeight="1" thickTop="1" thickBot="1" x14ac:dyDescent="0.35">
      <c r="A32" s="345"/>
      <c r="B32" s="145"/>
      <c r="C32" s="145"/>
      <c r="D32" s="145"/>
      <c r="E32" s="145"/>
      <c r="F32" s="145"/>
      <c r="G32" s="145"/>
      <c r="H32" s="145"/>
      <c r="I32" s="145"/>
      <c r="J32" s="145"/>
      <c r="K32" s="382" t="s">
        <v>17</v>
      </c>
      <c r="L32" s="585" t="s">
        <v>23</v>
      </c>
      <c r="M32" s="629"/>
      <c r="N32" s="629"/>
      <c r="O32" s="629"/>
      <c r="P32" s="629"/>
      <c r="Q32" s="629"/>
      <c r="R32" s="629"/>
      <c r="S32" s="629"/>
      <c r="T32" s="629"/>
      <c r="U32" s="629"/>
      <c r="V32" s="629"/>
      <c r="W32" s="629"/>
      <c r="X32" s="346"/>
      <c r="Y32" s="346"/>
      <c r="Z32" s="346"/>
      <c r="AA32" s="346"/>
      <c r="AB32" s="346"/>
      <c r="AC32" s="346"/>
      <c r="AD32" s="346"/>
      <c r="AE32" s="346"/>
      <c r="AF32" s="346"/>
      <c r="AG32" s="398"/>
      <c r="AH32" s="309"/>
      <c r="AI32" s="309"/>
      <c r="AJ32" s="441"/>
      <c r="AK32" s="442"/>
      <c r="AL32" s="442"/>
      <c r="AM32" s="442"/>
      <c r="AN32" s="442"/>
      <c r="AO32" s="442"/>
      <c r="AP32" s="630" t="s">
        <v>56</v>
      </c>
      <c r="AQ32" s="630"/>
      <c r="AR32" s="630"/>
      <c r="AS32" s="631" t="str">
        <f>$J$13</f>
        <v>dd</v>
      </c>
      <c r="AT32" s="632"/>
      <c r="AU32" s="632"/>
      <c r="AV32" s="632"/>
      <c r="AW32" s="632"/>
      <c r="AX32" s="632"/>
      <c r="AY32" s="632"/>
      <c r="AZ32" s="632"/>
      <c r="BA32" s="632"/>
      <c r="BB32" s="632"/>
      <c r="BC32" s="632"/>
      <c r="BD32" s="633"/>
      <c r="BE32" s="442"/>
      <c r="BF32" s="442"/>
      <c r="BG32" s="442"/>
      <c r="BH32" s="371"/>
      <c r="BI32" s="371"/>
      <c r="BJ32" s="371"/>
      <c r="BK32" s="371"/>
      <c r="BL32" s="371"/>
      <c r="BM32" s="371"/>
      <c r="BN32" s="372"/>
      <c r="BO32" s="372"/>
      <c r="BP32" s="372"/>
      <c r="BQ32" s="373"/>
      <c r="BR32" s="366"/>
      <c r="BS32" s="444"/>
      <c r="BT32" s="582" t="s">
        <v>1</v>
      </c>
      <c r="BU32" s="582" t="s">
        <v>2</v>
      </c>
      <c r="BV32" s="582" t="s">
        <v>3</v>
      </c>
      <c r="BW32" s="579" t="s">
        <v>4</v>
      </c>
      <c r="BX32" s="433"/>
      <c r="BY32" s="445"/>
      <c r="BZ32" s="582" t="s">
        <v>1</v>
      </c>
      <c r="CA32" s="582" t="s">
        <v>2</v>
      </c>
      <c r="CB32" s="582" t="s">
        <v>3</v>
      </c>
      <c r="CC32" s="579" t="s">
        <v>4</v>
      </c>
      <c r="CD32" s="433"/>
      <c r="CE32" s="445"/>
      <c r="CF32" s="582" t="s">
        <v>1</v>
      </c>
      <c r="CG32" s="582" t="s">
        <v>2</v>
      </c>
      <c r="CH32" s="582" t="s">
        <v>3</v>
      </c>
      <c r="CI32" s="579" t="s">
        <v>4</v>
      </c>
      <c r="CJ32" s="446"/>
      <c r="CK32" s="445"/>
      <c r="CL32" s="582" t="s">
        <v>1</v>
      </c>
      <c r="CM32" s="582" t="s">
        <v>2</v>
      </c>
      <c r="CN32" s="582" t="s">
        <v>3</v>
      </c>
      <c r="CO32" s="579" t="s">
        <v>4</v>
      </c>
      <c r="CP32" s="446"/>
      <c r="CQ32" s="447"/>
      <c r="CR32" s="582" t="s">
        <v>1</v>
      </c>
      <c r="CS32" s="582" t="s">
        <v>2</v>
      </c>
      <c r="CT32" s="582" t="s">
        <v>3</v>
      </c>
      <c r="CU32" s="579" t="s">
        <v>4</v>
      </c>
      <c r="CV32" s="443"/>
      <c r="CW32" s="443"/>
      <c r="CX32" s="582" t="s">
        <v>1</v>
      </c>
      <c r="CY32" s="582" t="s">
        <v>2</v>
      </c>
      <c r="CZ32" s="582" t="s">
        <v>3</v>
      </c>
      <c r="DA32" s="579" t="s">
        <v>4</v>
      </c>
      <c r="DB32" s="443"/>
      <c r="DC32" s="443"/>
      <c r="DD32" s="582" t="s">
        <v>1</v>
      </c>
      <c r="DE32" s="582" t="s">
        <v>2</v>
      </c>
      <c r="DF32" s="582" t="s">
        <v>3</v>
      </c>
      <c r="DG32" s="579"/>
      <c r="DH32" s="443"/>
      <c r="DI32" s="443"/>
      <c r="DJ32" s="443"/>
      <c r="DK32" s="443"/>
      <c r="DL32" s="443"/>
      <c r="DM32" s="346"/>
      <c r="DN32" s="356"/>
    </row>
    <row r="33" spans="1:118" s="111" customFormat="1" ht="60" customHeight="1" thickTop="1" thickBot="1" x14ac:dyDescent="0.25">
      <c r="A33" s="345"/>
      <c r="B33" s="145"/>
      <c r="C33" s="145"/>
      <c r="D33" s="145"/>
      <c r="E33" s="145"/>
      <c r="F33" s="145"/>
      <c r="G33" s="145"/>
      <c r="H33" s="145"/>
      <c r="I33" s="145"/>
      <c r="J33" s="145"/>
      <c r="K33" s="382"/>
      <c r="L33" s="634"/>
      <c r="M33" s="634"/>
      <c r="N33" s="634"/>
      <c r="O33" s="634"/>
      <c r="P33" s="634"/>
      <c r="Q33" s="634"/>
      <c r="R33" s="634"/>
      <c r="S33" s="635"/>
      <c r="T33" s="635"/>
      <c r="U33" s="463"/>
      <c r="V33" s="463"/>
      <c r="W33" s="463"/>
      <c r="X33" s="346"/>
      <c r="Y33" s="346"/>
      <c r="Z33" s="346"/>
      <c r="AA33" s="346"/>
      <c r="AB33" s="346"/>
      <c r="AC33" s="346"/>
      <c r="AD33" s="346"/>
      <c r="AE33" s="346"/>
      <c r="AF33" s="346"/>
      <c r="AG33" s="396"/>
      <c r="AH33" s="396"/>
      <c r="AI33" s="396"/>
      <c r="AJ33" s="608"/>
      <c r="AK33" s="608"/>
      <c r="AL33" s="608"/>
      <c r="AM33" s="608"/>
      <c r="AN33" s="608"/>
      <c r="AO33" s="608"/>
      <c r="AP33" s="608"/>
      <c r="AQ33" s="608"/>
      <c r="AR33" s="608"/>
      <c r="AS33" s="608"/>
      <c r="AT33" s="608"/>
      <c r="AU33" s="608"/>
      <c r="AV33" s="608"/>
      <c r="AW33" s="608"/>
      <c r="AX33" s="608"/>
      <c r="AY33" s="608"/>
      <c r="AZ33" s="608"/>
      <c r="BA33" s="608"/>
      <c r="BB33" s="608"/>
      <c r="BC33" s="608"/>
      <c r="BD33" s="608"/>
      <c r="BE33" s="608"/>
      <c r="BF33" s="608"/>
      <c r="BG33" s="608"/>
      <c r="BH33" s="396"/>
      <c r="BI33" s="396"/>
      <c r="BJ33" s="396"/>
      <c r="BK33" s="396"/>
      <c r="BL33" s="396"/>
      <c r="BM33" s="396"/>
      <c r="BN33" s="375"/>
      <c r="BO33" s="375"/>
      <c r="BP33" s="375"/>
      <c r="BQ33" s="375"/>
      <c r="BR33" s="366"/>
      <c r="BS33" s="407" t="s">
        <v>50</v>
      </c>
      <c r="BT33" s="583"/>
      <c r="BU33" s="583"/>
      <c r="BV33" s="583"/>
      <c r="BW33" s="486"/>
      <c r="BX33" s="433"/>
      <c r="BY33" s="407" t="s">
        <v>51</v>
      </c>
      <c r="BZ33" s="583"/>
      <c r="CA33" s="583"/>
      <c r="CB33" s="583"/>
      <c r="CC33" s="486"/>
      <c r="CD33" s="433"/>
      <c r="CE33" s="407" t="s">
        <v>52</v>
      </c>
      <c r="CF33" s="583"/>
      <c r="CG33" s="583"/>
      <c r="CH33" s="583"/>
      <c r="CI33" s="486"/>
      <c r="CJ33" s="448"/>
      <c r="CK33" s="407" t="s">
        <v>53</v>
      </c>
      <c r="CL33" s="583"/>
      <c r="CM33" s="583"/>
      <c r="CN33" s="583"/>
      <c r="CO33" s="486"/>
      <c r="CP33" s="448"/>
      <c r="CQ33" s="407" t="s">
        <v>54</v>
      </c>
      <c r="CR33" s="583"/>
      <c r="CS33" s="583"/>
      <c r="CT33" s="583"/>
      <c r="CU33" s="486"/>
      <c r="CV33" s="443"/>
      <c r="CW33" s="407" t="s">
        <v>79</v>
      </c>
      <c r="CX33" s="583"/>
      <c r="CY33" s="583"/>
      <c r="CZ33" s="583"/>
      <c r="DA33" s="486"/>
      <c r="DB33" s="443"/>
      <c r="DC33" s="407" t="s">
        <v>80</v>
      </c>
      <c r="DD33" s="583"/>
      <c r="DE33" s="583"/>
      <c r="DF33" s="583"/>
      <c r="DG33" s="486"/>
      <c r="DH33" s="443"/>
      <c r="DI33" s="443"/>
      <c r="DJ33" s="443"/>
      <c r="DK33" s="443"/>
      <c r="DL33" s="443"/>
      <c r="DM33" s="346"/>
      <c r="DN33" s="356"/>
    </row>
    <row r="34" spans="1:118" s="111" customFormat="1" ht="34.9" customHeight="1" thickTop="1" thickBot="1" x14ac:dyDescent="0.35">
      <c r="A34" s="345"/>
      <c r="B34" s="145"/>
      <c r="C34" s="145"/>
      <c r="D34" s="145"/>
      <c r="E34" s="145"/>
      <c r="F34" s="145"/>
      <c r="G34" s="145"/>
      <c r="H34" s="145"/>
      <c r="I34" s="145"/>
      <c r="J34" s="145"/>
      <c r="K34" s="382" t="s">
        <v>24</v>
      </c>
      <c r="L34" s="585" t="s">
        <v>27</v>
      </c>
      <c r="M34" s="585"/>
      <c r="N34" s="585"/>
      <c r="O34" s="585"/>
      <c r="P34" s="585"/>
      <c r="Q34" s="585"/>
      <c r="R34" s="585"/>
      <c r="S34" s="629"/>
      <c r="T34" s="629"/>
      <c r="U34" s="629"/>
      <c r="V34" s="629"/>
      <c r="W34" s="629"/>
      <c r="X34" s="346"/>
      <c r="Y34" s="346"/>
      <c r="Z34" s="346"/>
      <c r="AA34" s="346"/>
      <c r="AB34" s="346"/>
      <c r="AC34" s="346"/>
      <c r="AD34" s="346"/>
      <c r="AE34" s="346"/>
      <c r="AF34" s="346"/>
      <c r="AG34" s="398"/>
      <c r="AH34" s="309"/>
      <c r="AI34" s="309"/>
      <c r="AJ34" s="441"/>
      <c r="AK34" s="442"/>
      <c r="AL34" s="442"/>
      <c r="AM34" s="442"/>
      <c r="AN34" s="442"/>
      <c r="AO34" s="442"/>
      <c r="AP34" s="630" t="s">
        <v>57</v>
      </c>
      <c r="AQ34" s="630"/>
      <c r="AR34" s="630"/>
      <c r="AS34" s="631" t="str">
        <f>$J$14</f>
        <v>ee</v>
      </c>
      <c r="AT34" s="632"/>
      <c r="AU34" s="632"/>
      <c r="AV34" s="632"/>
      <c r="AW34" s="632"/>
      <c r="AX34" s="632"/>
      <c r="AY34" s="632"/>
      <c r="AZ34" s="632"/>
      <c r="BA34" s="632"/>
      <c r="BB34" s="632"/>
      <c r="BC34" s="632"/>
      <c r="BD34" s="633"/>
      <c r="BE34" s="442"/>
      <c r="BF34" s="442"/>
      <c r="BG34" s="442"/>
      <c r="BH34" s="371"/>
      <c r="BI34" s="371"/>
      <c r="BJ34" s="371"/>
      <c r="BK34" s="371"/>
      <c r="BL34" s="371"/>
      <c r="BM34" s="371"/>
      <c r="BN34" s="372"/>
      <c r="BO34" s="372"/>
      <c r="BP34" s="372"/>
      <c r="BQ34" s="373"/>
      <c r="BR34" s="366"/>
      <c r="BS34" s="161" t="str">
        <f>$L$28</f>
        <v>aa</v>
      </c>
      <c r="BT34" s="423"/>
      <c r="BU34" s="423"/>
      <c r="BV34" s="423"/>
      <c r="BW34" s="5">
        <f>IF(BT34&gt;BT35,1,0)+IF(BU34&gt;BU35,1,0)+IF(BV34&gt;BV35,1,0)</f>
        <v>0</v>
      </c>
      <c r="BX34" s="363"/>
      <c r="BY34" s="161" t="str">
        <f>$L$37</f>
        <v>gg</v>
      </c>
      <c r="BZ34" s="423"/>
      <c r="CA34" s="423"/>
      <c r="CB34" s="423"/>
      <c r="CC34" s="5">
        <f>IF(BZ34&gt;BZ35,1,0)+IF(CA34&gt;CA35,1,0)+IF(CB34&gt;CB35,1,0)</f>
        <v>0</v>
      </c>
      <c r="CD34" s="363"/>
      <c r="CE34" s="161" t="str">
        <f>$L$28</f>
        <v>aa</v>
      </c>
      <c r="CF34" s="423"/>
      <c r="CG34" s="423"/>
      <c r="CH34" s="423"/>
      <c r="CI34" s="5">
        <f>IF(CF34&gt;CF35,1,0)+IF(CG34&gt;CG35,1,0)+IF(CH34&gt;CH35,1,0)</f>
        <v>0</v>
      </c>
      <c r="CJ34" s="400"/>
      <c r="CK34" s="161" t="str">
        <f>$L$37</f>
        <v>gg</v>
      </c>
      <c r="CL34" s="423"/>
      <c r="CM34" s="423"/>
      <c r="CN34" s="423"/>
      <c r="CO34" s="5">
        <f>IF(CL34&gt;CL35,1,0)+IF(CM34&gt;CM35,1,0)+IF(CN34&gt;CN35,1,0)</f>
        <v>0</v>
      </c>
      <c r="CP34" s="401"/>
      <c r="CQ34" s="224" t="str">
        <f>$L$28</f>
        <v>aa</v>
      </c>
      <c r="CR34" s="423"/>
      <c r="CS34" s="423"/>
      <c r="CT34" s="423"/>
      <c r="CU34" s="5">
        <f>IF(CR34&gt;CR35,1,0)+IF(CS34&gt;CS35,1,0)+IF(CT34&gt;CT35,1,0)</f>
        <v>0</v>
      </c>
      <c r="CV34" s="346"/>
      <c r="CW34" s="224" t="str">
        <f>$L$28</f>
        <v>aa</v>
      </c>
      <c r="CX34" s="423"/>
      <c r="CY34" s="423"/>
      <c r="CZ34" s="423"/>
      <c r="DA34" s="5">
        <f>IF(CX34&gt;CX35,1,0)+IF(CY34&gt;CY35,1,0)+IF(CZ34&gt;CZ35,1,0)</f>
        <v>0</v>
      </c>
      <c r="DB34" s="346"/>
      <c r="DC34" s="224" t="str">
        <f>$L$29</f>
        <v>bb</v>
      </c>
      <c r="DD34" s="423"/>
      <c r="DE34" s="423"/>
      <c r="DF34" s="423"/>
      <c r="DG34" s="5">
        <f>IF(DD34&gt;DD35,1,0)+IF(DE34&gt;DE35,1,0)+IF(DF34&gt;DF35,1,0)</f>
        <v>0</v>
      </c>
      <c r="DH34" s="346"/>
      <c r="DI34" s="346"/>
      <c r="DJ34" s="346"/>
      <c r="DK34" s="346"/>
      <c r="DL34" s="346"/>
      <c r="DM34" s="346"/>
      <c r="DN34" s="356"/>
    </row>
    <row r="35" spans="1:118" s="111" customFormat="1" ht="34.9" customHeight="1" thickTop="1" thickBot="1" x14ac:dyDescent="0.25">
      <c r="A35" s="345"/>
      <c r="B35" s="145"/>
      <c r="C35" s="145"/>
      <c r="D35" s="145"/>
      <c r="E35" s="145"/>
      <c r="F35" s="145"/>
      <c r="G35" s="145"/>
      <c r="H35" s="145"/>
      <c r="I35" s="145"/>
      <c r="J35" s="145"/>
      <c r="K35" s="382" t="s">
        <v>28</v>
      </c>
      <c r="L35" s="585" t="s">
        <v>34</v>
      </c>
      <c r="M35" s="585"/>
      <c r="N35" s="585"/>
      <c r="O35" s="585"/>
      <c r="P35" s="585"/>
      <c r="Q35" s="585"/>
      <c r="R35" s="585"/>
      <c r="S35" s="629"/>
      <c r="T35" s="629"/>
      <c r="U35" s="629"/>
      <c r="V35" s="629"/>
      <c r="W35" s="629"/>
      <c r="X35" s="353"/>
      <c r="Y35" s="353"/>
      <c r="Z35" s="353"/>
      <c r="AA35" s="353"/>
      <c r="AB35" s="353"/>
      <c r="AC35" s="353"/>
      <c r="AD35" s="353"/>
      <c r="AE35" s="353"/>
      <c r="AF35" s="353"/>
      <c r="AG35" s="398"/>
      <c r="AH35" s="309"/>
      <c r="AI35" s="309"/>
      <c r="AJ35" s="441"/>
      <c r="AK35" s="442"/>
      <c r="AL35" s="442"/>
      <c r="AM35" s="442"/>
      <c r="AN35" s="442"/>
      <c r="AO35" s="442"/>
      <c r="AP35" s="630" t="s">
        <v>58</v>
      </c>
      <c r="AQ35" s="630"/>
      <c r="AR35" s="630"/>
      <c r="AS35" s="631" t="str">
        <f>$J$15</f>
        <v>ff</v>
      </c>
      <c r="AT35" s="632"/>
      <c r="AU35" s="632"/>
      <c r="AV35" s="632"/>
      <c r="AW35" s="632"/>
      <c r="AX35" s="632"/>
      <c r="AY35" s="632"/>
      <c r="AZ35" s="632"/>
      <c r="BA35" s="632"/>
      <c r="BB35" s="632"/>
      <c r="BC35" s="632"/>
      <c r="BD35" s="633"/>
      <c r="BE35" s="442"/>
      <c r="BF35" s="442"/>
      <c r="BG35" s="442"/>
      <c r="BH35" s="396"/>
      <c r="BI35" s="396"/>
      <c r="BJ35" s="396"/>
      <c r="BK35" s="396"/>
      <c r="BL35" s="396"/>
      <c r="BM35" s="396"/>
      <c r="BN35" s="375"/>
      <c r="BO35" s="375"/>
      <c r="BP35" s="375"/>
      <c r="BQ35" s="375"/>
      <c r="BR35" s="366"/>
      <c r="BS35" s="162" t="str">
        <f>$L$31</f>
        <v>cc</v>
      </c>
      <c r="BT35" s="424"/>
      <c r="BU35" s="424"/>
      <c r="BV35" s="424"/>
      <c r="BW35" s="164">
        <f>IF(BT35&gt;BT34,1,0)+IF(BU35&gt;BU34,1,0)+IF(BV35&gt;BV34,1,0)</f>
        <v>0</v>
      </c>
      <c r="BX35" s="362"/>
      <c r="BY35" s="162" t="str">
        <f>$L$50</f>
        <v>pp</v>
      </c>
      <c r="BZ35" s="424"/>
      <c r="CA35" s="424"/>
      <c r="CB35" s="424"/>
      <c r="CC35" s="164">
        <f>IF(BZ35&gt;BZ34,1,0)+IF(CA35&gt;CA34,1,0)+IF(CB35&gt;CB34,1,0)</f>
        <v>0</v>
      </c>
      <c r="CD35" s="359"/>
      <c r="CE35" s="162" t="str">
        <f>$L$49</f>
        <v>oo</v>
      </c>
      <c r="CF35" s="424"/>
      <c r="CG35" s="424"/>
      <c r="CH35" s="424"/>
      <c r="CI35" s="164">
        <f>IF(CF35&gt;CF34,1,0)+IF(CG35&gt;CG34,1,0)+IF(CH35&gt;CH34,1,0)</f>
        <v>0</v>
      </c>
      <c r="CJ35" s="400"/>
      <c r="CK35" s="223" t="str">
        <f>$L$46</f>
        <v>mm</v>
      </c>
      <c r="CL35" s="424"/>
      <c r="CM35" s="424"/>
      <c r="CN35" s="424"/>
      <c r="CO35" s="164">
        <f>IF(CL35&gt;CL34,1,0)+IF(CM35&gt;CM34,1,0)+IF(CN35&gt;CN34,1,0)</f>
        <v>0</v>
      </c>
      <c r="CP35" s="401"/>
      <c r="CQ35" s="225" t="str">
        <f>$L$35</f>
        <v>ff</v>
      </c>
      <c r="CR35" s="424"/>
      <c r="CS35" s="424"/>
      <c r="CT35" s="424"/>
      <c r="CU35" s="164">
        <f>IF(CR35&gt;CR34,1,0)+IF(CS35&gt;CS34,1,0)+IF(CT35&gt;CT34,1,0)</f>
        <v>0</v>
      </c>
      <c r="CV35" s="346"/>
      <c r="CW35" s="225" t="str">
        <f>$L$32</f>
        <v>dd</v>
      </c>
      <c r="CX35" s="424"/>
      <c r="CY35" s="424"/>
      <c r="CZ35" s="424"/>
      <c r="DA35" s="164">
        <f>IF(CX35&gt;CX34,1,0)+IF(CY35&gt;CY34,1,0)+IF(CZ35&gt;CZ34,1,0)</f>
        <v>0</v>
      </c>
      <c r="DB35" s="346"/>
      <c r="DC35" s="225" t="str">
        <f>$L$50</f>
        <v>pp</v>
      </c>
      <c r="DD35" s="424"/>
      <c r="DE35" s="424"/>
      <c r="DF35" s="424"/>
      <c r="DG35" s="164">
        <f>IF(DD35&gt;DD34,1,0)+IF(DE35&gt;DE34,1,0)+IF(DF35&gt;DF34,1,0)</f>
        <v>0</v>
      </c>
      <c r="DH35" s="346"/>
      <c r="DI35" s="346"/>
      <c r="DJ35" s="346"/>
      <c r="DK35" s="346"/>
      <c r="DL35" s="346"/>
      <c r="DM35" s="346"/>
      <c r="DN35" s="356"/>
    </row>
    <row r="36" spans="1:118" s="111" customFormat="1" ht="34.9" customHeight="1" thickTop="1" thickBot="1" x14ac:dyDescent="0.35">
      <c r="A36" s="345"/>
      <c r="B36" s="145"/>
      <c r="C36" s="145"/>
      <c r="D36" s="145"/>
      <c r="E36" s="145"/>
      <c r="F36" s="145"/>
      <c r="G36" s="145"/>
      <c r="H36" s="145"/>
      <c r="I36" s="145"/>
      <c r="J36" s="145"/>
      <c r="K36" s="343"/>
      <c r="L36" s="634"/>
      <c r="M36" s="634"/>
      <c r="N36" s="634"/>
      <c r="O36" s="634"/>
      <c r="P36" s="634"/>
      <c r="Q36" s="634"/>
      <c r="R36" s="634"/>
      <c r="S36" s="635"/>
      <c r="T36" s="635"/>
      <c r="U36" s="464"/>
      <c r="V36" s="464"/>
      <c r="W36" s="464"/>
      <c r="X36" s="353"/>
      <c r="Y36" s="353"/>
      <c r="Z36" s="353"/>
      <c r="AA36" s="353"/>
      <c r="AB36" s="353"/>
      <c r="AC36" s="353"/>
      <c r="AD36" s="353"/>
      <c r="AE36" s="353"/>
      <c r="AF36" s="353"/>
      <c r="AG36" s="371"/>
      <c r="AH36" s="371"/>
      <c r="AI36" s="371"/>
      <c r="AJ36" s="441"/>
      <c r="AK36" s="442"/>
      <c r="AL36" s="442"/>
      <c r="AM36" s="442"/>
      <c r="AN36" s="442"/>
      <c r="AO36" s="442"/>
      <c r="AP36" s="442"/>
      <c r="AQ36" s="442"/>
      <c r="AR36" s="442"/>
      <c r="AS36" s="442"/>
      <c r="AT36" s="442"/>
      <c r="AU36" s="442"/>
      <c r="AV36" s="442"/>
      <c r="AW36" s="442"/>
      <c r="AX36" s="442"/>
      <c r="AY36" s="442"/>
      <c r="AZ36" s="442"/>
      <c r="BA36" s="442"/>
      <c r="BB36" s="442"/>
      <c r="BC36" s="442"/>
      <c r="BD36" s="442"/>
      <c r="BE36" s="442"/>
      <c r="BF36" s="442"/>
      <c r="BG36" s="442"/>
      <c r="BH36" s="371"/>
      <c r="BI36" s="371"/>
      <c r="BJ36" s="371"/>
      <c r="BK36" s="371"/>
      <c r="BL36" s="371"/>
      <c r="BM36" s="371"/>
      <c r="BN36" s="372"/>
      <c r="BO36" s="372"/>
      <c r="BP36" s="372"/>
      <c r="BQ36" s="373"/>
      <c r="BR36" s="366"/>
      <c r="BS36" s="362"/>
      <c r="BT36" s="428"/>
      <c r="BU36" s="428"/>
      <c r="BV36" s="428"/>
      <c r="BW36" s="362"/>
      <c r="BX36" s="362"/>
      <c r="BY36" s="362"/>
      <c r="BZ36" s="428"/>
      <c r="CA36" s="428"/>
      <c r="CB36" s="428"/>
      <c r="CC36" s="362"/>
      <c r="CD36" s="362"/>
      <c r="CE36" s="362"/>
      <c r="CF36" s="428"/>
      <c r="CG36" s="428"/>
      <c r="CH36" s="428"/>
      <c r="CI36" s="362"/>
      <c r="CJ36" s="362"/>
      <c r="CK36" s="362"/>
      <c r="CL36" s="428"/>
      <c r="CM36" s="428"/>
      <c r="CN36" s="428"/>
      <c r="CO36" s="362"/>
      <c r="CP36" s="362"/>
      <c r="CQ36" s="362"/>
      <c r="CR36" s="428"/>
      <c r="CS36" s="428"/>
      <c r="CT36" s="428"/>
      <c r="CU36" s="362"/>
      <c r="CV36" s="346"/>
      <c r="CW36" s="362"/>
      <c r="CX36" s="428"/>
      <c r="CY36" s="428"/>
      <c r="CZ36" s="428"/>
      <c r="DA36" s="362"/>
      <c r="DB36" s="346"/>
      <c r="DC36" s="362"/>
      <c r="DD36" s="428"/>
      <c r="DE36" s="428"/>
      <c r="DF36" s="428"/>
      <c r="DG36" s="362"/>
      <c r="DH36" s="346"/>
      <c r="DI36" s="346"/>
      <c r="DJ36" s="346"/>
      <c r="DK36" s="346"/>
      <c r="DL36" s="346"/>
      <c r="DM36" s="346"/>
      <c r="DN36" s="356"/>
    </row>
    <row r="37" spans="1:118" s="111" customFormat="1" ht="34.9" customHeight="1" thickTop="1" thickBot="1" x14ac:dyDescent="0.25">
      <c r="A37" s="345"/>
      <c r="B37" s="145"/>
      <c r="C37" s="145"/>
      <c r="D37" s="145"/>
      <c r="E37" s="145"/>
      <c r="F37" s="145"/>
      <c r="G37" s="145"/>
      <c r="H37" s="145"/>
      <c r="I37" s="145"/>
      <c r="J37" s="145"/>
      <c r="K37" s="382" t="s">
        <v>36</v>
      </c>
      <c r="L37" s="585" t="s">
        <v>41</v>
      </c>
      <c r="M37" s="585"/>
      <c r="N37" s="585"/>
      <c r="O37" s="585"/>
      <c r="P37" s="585"/>
      <c r="Q37" s="585"/>
      <c r="R37" s="585"/>
      <c r="S37" s="629"/>
      <c r="T37" s="629"/>
      <c r="U37" s="629"/>
      <c r="V37" s="629"/>
      <c r="W37" s="629"/>
      <c r="X37" s="346"/>
      <c r="Y37" s="346"/>
      <c r="Z37" s="346"/>
      <c r="AA37" s="346"/>
      <c r="AB37" s="346"/>
      <c r="AC37" s="346"/>
      <c r="AD37" s="346"/>
      <c r="AE37" s="346"/>
      <c r="AF37" s="346"/>
      <c r="AG37" s="398"/>
      <c r="AH37" s="309"/>
      <c r="AI37" s="309"/>
      <c r="AJ37" s="441"/>
      <c r="AK37" s="442"/>
      <c r="AL37" s="442"/>
      <c r="AM37" s="442"/>
      <c r="AN37" s="442"/>
      <c r="AO37" s="442"/>
      <c r="AP37" s="630" t="s">
        <v>59</v>
      </c>
      <c r="AQ37" s="630"/>
      <c r="AR37" s="630"/>
      <c r="AS37" s="631" t="str">
        <f>$J$16</f>
        <v>gg</v>
      </c>
      <c r="AT37" s="632"/>
      <c r="AU37" s="632"/>
      <c r="AV37" s="632"/>
      <c r="AW37" s="632"/>
      <c r="AX37" s="632"/>
      <c r="AY37" s="632"/>
      <c r="AZ37" s="632"/>
      <c r="BA37" s="632"/>
      <c r="BB37" s="632"/>
      <c r="BC37" s="632"/>
      <c r="BD37" s="633"/>
      <c r="BE37" s="442"/>
      <c r="BF37" s="442"/>
      <c r="BG37" s="442"/>
      <c r="BH37" s="396"/>
      <c r="BI37" s="396"/>
      <c r="BJ37" s="396"/>
      <c r="BK37" s="396"/>
      <c r="BL37" s="396"/>
      <c r="BM37" s="396"/>
      <c r="BN37" s="375"/>
      <c r="BO37" s="375"/>
      <c r="BP37" s="375"/>
      <c r="BQ37" s="375"/>
      <c r="BR37" s="366"/>
      <c r="BS37" s="161" t="str">
        <f>$L$29</f>
        <v>bb</v>
      </c>
      <c r="BT37" s="423"/>
      <c r="BU37" s="423"/>
      <c r="BV37" s="423"/>
      <c r="BW37" s="5">
        <f>IF(BT37&gt;BT38,1,0)+IF(BU37&gt;BU38,1,0)+IF(BV37&gt;BV38,1,0)</f>
        <v>0</v>
      </c>
      <c r="BX37" s="362"/>
      <c r="BY37" s="161" t="str">
        <f>$L$35</f>
        <v>ff</v>
      </c>
      <c r="BZ37" s="423"/>
      <c r="CA37" s="423"/>
      <c r="CB37" s="423"/>
      <c r="CC37" s="5">
        <f>IF(BZ37&gt;BZ38,1,0)+IF(CA37&gt;CA38,1,0)+IF(CB37&gt;CB38,1,0)</f>
        <v>0</v>
      </c>
      <c r="CD37" s="362"/>
      <c r="CE37" s="161" t="str">
        <f>$L$29</f>
        <v>bb</v>
      </c>
      <c r="CF37" s="423"/>
      <c r="CG37" s="423"/>
      <c r="CH37" s="423"/>
      <c r="CI37" s="5">
        <f>IF(CF37&gt;CF38,1,0)+IF(CG37&gt;CG38,1,0)+IF(CH37&gt;CH38,1,0)</f>
        <v>0</v>
      </c>
      <c r="CJ37" s="400"/>
      <c r="CK37" s="161" t="str">
        <f>$L$29</f>
        <v>bb</v>
      </c>
      <c r="CL37" s="423"/>
      <c r="CM37" s="423"/>
      <c r="CN37" s="423"/>
      <c r="CO37" s="5">
        <f>IF(CL37&gt;CL38,1,0)+IF(CM37&gt;CM38,1,0)+IF(CN37&gt;CN38,1,0)</f>
        <v>0</v>
      </c>
      <c r="CP37" s="401"/>
      <c r="CQ37" s="224" t="str">
        <f>$L$29</f>
        <v>bb</v>
      </c>
      <c r="CR37" s="423"/>
      <c r="CS37" s="423"/>
      <c r="CT37" s="423"/>
      <c r="CU37" s="5">
        <f>IF(CR37&gt;CR38,1,0)+IF(CS37&gt;CS38,1,0)+IF(CT37&gt;CT38,1,0)</f>
        <v>0</v>
      </c>
      <c r="CV37" s="346"/>
      <c r="CW37" s="224" t="str">
        <f>$L$44</f>
        <v>ll</v>
      </c>
      <c r="CX37" s="423"/>
      <c r="CY37" s="423"/>
      <c r="CZ37" s="423"/>
      <c r="DA37" s="5">
        <f>IF(CX37&gt;CX38,1,0)+IF(CY37&gt;CY38,1,0)+IF(CZ37&gt;CZ38,1,0)</f>
        <v>0</v>
      </c>
      <c r="DB37" s="346"/>
      <c r="DC37" s="224" t="str">
        <f>$L$41</f>
        <v>jj</v>
      </c>
      <c r="DD37" s="423"/>
      <c r="DE37" s="423"/>
      <c r="DF37" s="423"/>
      <c r="DG37" s="5">
        <f>IF(DD37&gt;DD38,1,0)+IF(DE37&gt;DE38,1,0)+IF(DF37&gt;DF38,1,0)</f>
        <v>0</v>
      </c>
      <c r="DH37" s="346"/>
      <c r="DI37" s="346"/>
      <c r="DJ37" s="346"/>
      <c r="DK37" s="346"/>
      <c r="DL37" s="346"/>
      <c r="DM37" s="346"/>
      <c r="DN37" s="356"/>
    </row>
    <row r="38" spans="1:118" s="111" customFormat="1" ht="34.9" customHeight="1" thickTop="1" thickBot="1" x14ac:dyDescent="0.35">
      <c r="A38" s="345"/>
      <c r="B38" s="145"/>
      <c r="C38" s="145"/>
      <c r="D38" s="145"/>
      <c r="E38" s="145"/>
      <c r="F38" s="145"/>
      <c r="G38" s="145"/>
      <c r="H38" s="145"/>
      <c r="I38" s="145"/>
      <c r="J38" s="145"/>
      <c r="K38" s="382" t="s">
        <v>38</v>
      </c>
      <c r="L38" s="585" t="s">
        <v>42</v>
      </c>
      <c r="M38" s="585"/>
      <c r="N38" s="585"/>
      <c r="O38" s="585"/>
      <c r="P38" s="585"/>
      <c r="Q38" s="585"/>
      <c r="R38" s="585"/>
      <c r="S38" s="629"/>
      <c r="T38" s="629"/>
      <c r="U38" s="629"/>
      <c r="V38" s="629"/>
      <c r="W38" s="629"/>
      <c r="X38" s="346"/>
      <c r="Y38" s="346"/>
      <c r="Z38" s="346"/>
      <c r="AA38" s="346"/>
      <c r="AB38" s="346"/>
      <c r="AC38" s="346"/>
      <c r="AD38" s="346"/>
      <c r="AE38" s="346"/>
      <c r="AF38" s="346"/>
      <c r="AG38" s="398"/>
      <c r="AH38" s="309"/>
      <c r="AI38" s="309"/>
      <c r="AJ38" s="441"/>
      <c r="AK38" s="442"/>
      <c r="AL38" s="442"/>
      <c r="AM38" s="442"/>
      <c r="AN38" s="442"/>
      <c r="AO38" s="442"/>
      <c r="AP38" s="630" t="s">
        <v>60</v>
      </c>
      <c r="AQ38" s="630"/>
      <c r="AR38" s="630"/>
      <c r="AS38" s="631" t="str">
        <f>$J$17</f>
        <v>hh</v>
      </c>
      <c r="AT38" s="632"/>
      <c r="AU38" s="632"/>
      <c r="AV38" s="632"/>
      <c r="AW38" s="632"/>
      <c r="AX38" s="632"/>
      <c r="AY38" s="632"/>
      <c r="AZ38" s="632"/>
      <c r="BA38" s="632"/>
      <c r="BB38" s="632"/>
      <c r="BC38" s="632"/>
      <c r="BD38" s="633"/>
      <c r="BE38" s="442"/>
      <c r="BF38" s="442"/>
      <c r="BG38" s="442"/>
      <c r="BH38" s="371"/>
      <c r="BI38" s="371"/>
      <c r="BJ38" s="371"/>
      <c r="BK38" s="371"/>
      <c r="BL38" s="371"/>
      <c r="BM38" s="371"/>
      <c r="BN38" s="346"/>
      <c r="BO38" s="346"/>
      <c r="BP38" s="346"/>
      <c r="BQ38" s="346"/>
      <c r="BR38" s="366"/>
      <c r="BS38" s="162" t="str">
        <f>$L$32</f>
        <v>dd</v>
      </c>
      <c r="BT38" s="424"/>
      <c r="BU38" s="424"/>
      <c r="BV38" s="424"/>
      <c r="BW38" s="164">
        <f>IF(BT38&gt;BT37,1,0)+IF(BU38&gt;BU37,1,0)+IF(BV38&gt;BV37,1,0)</f>
        <v>0</v>
      </c>
      <c r="BX38" s="362"/>
      <c r="BY38" s="223" t="str">
        <f>$L$40</f>
        <v>ii</v>
      </c>
      <c r="BZ38" s="424"/>
      <c r="CA38" s="424"/>
      <c r="CB38" s="424"/>
      <c r="CC38" s="164">
        <f>IF(BZ38&gt;BZ37,1,0)+IF(CA38&gt;CA37,1,0)+IF(CB38&gt;CB37,1,0)</f>
        <v>0</v>
      </c>
      <c r="CD38" s="359"/>
      <c r="CE38" s="162" t="str">
        <f>$L$40</f>
        <v>ii</v>
      </c>
      <c r="CF38" s="424"/>
      <c r="CG38" s="424"/>
      <c r="CH38" s="424"/>
      <c r="CI38" s="164">
        <f>IF(CF38&gt;CF37,1,0)+IF(CG38&gt;CG37,1,0)+IF(CH38&gt;CH37,1,0)</f>
        <v>0</v>
      </c>
      <c r="CJ38" s="400"/>
      <c r="CK38" s="162" t="str">
        <f>$L$44</f>
        <v>ll</v>
      </c>
      <c r="CL38" s="424"/>
      <c r="CM38" s="424"/>
      <c r="CN38" s="424"/>
      <c r="CO38" s="164">
        <f>IF(CL38&gt;CL37,1,0)+IF(CM38&gt;CM37,1,0)+IF(CN38&gt;CN37,1,0)</f>
        <v>0</v>
      </c>
      <c r="CP38" s="401"/>
      <c r="CQ38" s="225" t="str">
        <f>$L$34</f>
        <v>ee</v>
      </c>
      <c r="CR38" s="424"/>
      <c r="CS38" s="424"/>
      <c r="CT38" s="424"/>
      <c r="CU38" s="164">
        <f>IF(CR38&gt;CR37,1,0)+IF(CS38&gt;CS37,1,0)+IF(CT38&gt;CT37,1,0)</f>
        <v>0</v>
      </c>
      <c r="CV38" s="346"/>
      <c r="CW38" s="225" t="str">
        <f>$L$47</f>
        <v>nn</v>
      </c>
      <c r="CX38" s="424"/>
      <c r="CY38" s="424"/>
      <c r="CZ38" s="424"/>
      <c r="DA38" s="164">
        <f>IF(CX38&gt;CX37,1,0)+IF(CY38&gt;CY37,1,0)+IF(CZ38&gt;CZ37,1,0)</f>
        <v>0</v>
      </c>
      <c r="DB38" s="346"/>
      <c r="DC38" s="225" t="str">
        <f>$L$47</f>
        <v>nn</v>
      </c>
      <c r="DD38" s="424"/>
      <c r="DE38" s="424"/>
      <c r="DF38" s="424"/>
      <c r="DG38" s="164">
        <f>IF(DD38&gt;DD37,1,0)+IF(DE38&gt;DE37,1,0)+IF(DF38&gt;DF37,1,0)</f>
        <v>0</v>
      </c>
      <c r="DH38" s="346"/>
      <c r="DI38" s="346"/>
      <c r="DJ38" s="346"/>
      <c r="DK38" s="346"/>
      <c r="DL38" s="346"/>
      <c r="DM38" s="346"/>
      <c r="DN38" s="356"/>
    </row>
    <row r="39" spans="1:118" s="111" customFormat="1" ht="34.9" customHeight="1" thickTop="1" thickBot="1" x14ac:dyDescent="0.25">
      <c r="A39" s="345"/>
      <c r="B39" s="145"/>
      <c r="C39" s="145"/>
      <c r="D39" s="145"/>
      <c r="E39" s="145"/>
      <c r="F39" s="145"/>
      <c r="G39" s="145"/>
      <c r="H39" s="145"/>
      <c r="I39" s="145"/>
      <c r="J39" s="145"/>
      <c r="K39" s="343"/>
      <c r="L39" s="634"/>
      <c r="M39" s="634"/>
      <c r="N39" s="634"/>
      <c r="O39" s="634"/>
      <c r="P39" s="634"/>
      <c r="Q39" s="634"/>
      <c r="R39" s="634"/>
      <c r="S39" s="635"/>
      <c r="T39" s="635"/>
      <c r="U39" s="463"/>
      <c r="V39" s="463"/>
      <c r="W39" s="463"/>
      <c r="X39" s="346"/>
      <c r="Y39" s="346"/>
      <c r="Z39" s="346"/>
      <c r="AA39" s="346"/>
      <c r="AB39" s="346"/>
      <c r="AC39" s="346"/>
      <c r="AD39" s="346"/>
      <c r="AE39" s="346"/>
      <c r="AF39" s="346"/>
      <c r="AG39" s="396"/>
      <c r="AH39" s="396"/>
      <c r="AI39" s="396"/>
      <c r="AJ39" s="441"/>
      <c r="AK39" s="442"/>
      <c r="AL39" s="442"/>
      <c r="AM39" s="442"/>
      <c r="AN39" s="442"/>
      <c r="AO39" s="442"/>
      <c r="AP39" s="442"/>
      <c r="AQ39" s="442"/>
      <c r="AR39" s="442"/>
      <c r="AS39" s="442"/>
      <c r="AT39" s="442"/>
      <c r="AU39" s="442"/>
      <c r="AV39" s="442"/>
      <c r="AW39" s="442"/>
      <c r="AX39" s="442"/>
      <c r="AY39" s="442"/>
      <c r="AZ39" s="442"/>
      <c r="BA39" s="442"/>
      <c r="BB39" s="442"/>
      <c r="BC39" s="442"/>
      <c r="BD39" s="442"/>
      <c r="BE39" s="442"/>
      <c r="BF39" s="442"/>
      <c r="BG39" s="442"/>
      <c r="BH39" s="396"/>
      <c r="BI39" s="396"/>
      <c r="BJ39" s="396"/>
      <c r="BK39" s="396"/>
      <c r="BL39" s="396"/>
      <c r="BM39" s="396"/>
      <c r="BN39" s="346"/>
      <c r="BO39" s="346"/>
      <c r="BP39" s="346"/>
      <c r="BQ39" s="346"/>
      <c r="BR39" s="366"/>
      <c r="BS39" s="362"/>
      <c r="BT39" s="428"/>
      <c r="BU39" s="428"/>
      <c r="BV39" s="428"/>
      <c r="BW39" s="362"/>
      <c r="BX39" s="362"/>
      <c r="BY39" s="362"/>
      <c r="BZ39" s="428"/>
      <c r="CA39" s="428"/>
      <c r="CB39" s="428"/>
      <c r="CC39" s="362"/>
      <c r="CD39" s="362"/>
      <c r="CE39" s="362"/>
      <c r="CF39" s="428"/>
      <c r="CG39" s="428"/>
      <c r="CH39" s="428"/>
      <c r="CI39" s="362"/>
      <c r="CJ39" s="362"/>
      <c r="CK39" s="362"/>
      <c r="CL39" s="428"/>
      <c r="CM39" s="428"/>
      <c r="CN39" s="428"/>
      <c r="CO39" s="362"/>
      <c r="CP39" s="362"/>
      <c r="CQ39" s="362"/>
      <c r="CR39" s="428"/>
      <c r="CS39" s="428"/>
      <c r="CT39" s="428"/>
      <c r="CU39" s="362"/>
      <c r="CV39" s="346"/>
      <c r="CW39" s="362"/>
      <c r="CX39" s="428"/>
      <c r="CY39" s="428"/>
      <c r="CZ39" s="428"/>
      <c r="DA39" s="362"/>
      <c r="DB39" s="346"/>
      <c r="DC39" s="362"/>
      <c r="DD39" s="428"/>
      <c r="DE39" s="428"/>
      <c r="DF39" s="428"/>
      <c r="DG39" s="362"/>
      <c r="DH39" s="346"/>
      <c r="DI39" s="346"/>
      <c r="DJ39" s="346"/>
      <c r="DK39" s="346"/>
      <c r="DL39" s="346"/>
      <c r="DM39" s="346"/>
      <c r="DN39" s="356"/>
    </row>
    <row r="40" spans="1:118" s="111" customFormat="1" ht="34.9" customHeight="1" thickTop="1" thickBot="1" x14ac:dyDescent="0.35">
      <c r="A40" s="345"/>
      <c r="B40" s="145"/>
      <c r="C40" s="145"/>
      <c r="D40" s="145"/>
      <c r="E40" s="145"/>
      <c r="F40" s="145"/>
      <c r="G40" s="145"/>
      <c r="H40" s="145"/>
      <c r="I40" s="145"/>
      <c r="J40" s="145"/>
      <c r="K40" s="382" t="s">
        <v>61</v>
      </c>
      <c r="L40" s="585" t="s">
        <v>62</v>
      </c>
      <c r="M40" s="585"/>
      <c r="N40" s="585"/>
      <c r="O40" s="585"/>
      <c r="P40" s="585"/>
      <c r="Q40" s="585"/>
      <c r="R40" s="585"/>
      <c r="S40" s="629"/>
      <c r="T40" s="629"/>
      <c r="U40" s="629"/>
      <c r="V40" s="629"/>
      <c r="W40" s="629"/>
      <c r="X40" s="346"/>
      <c r="Y40" s="346"/>
      <c r="Z40" s="346"/>
      <c r="AA40" s="346"/>
      <c r="AB40" s="346"/>
      <c r="AC40" s="346"/>
      <c r="AD40" s="346"/>
      <c r="AE40" s="346"/>
      <c r="AF40" s="346"/>
      <c r="AG40" s="398"/>
      <c r="AH40" s="309"/>
      <c r="AI40" s="309"/>
      <c r="AJ40" s="441"/>
      <c r="AK40" s="442"/>
      <c r="AL40" s="442"/>
      <c r="AM40" s="442"/>
      <c r="AN40" s="442"/>
      <c r="AO40" s="442"/>
      <c r="AP40" s="630" t="s">
        <v>63</v>
      </c>
      <c r="AQ40" s="630"/>
      <c r="AR40" s="630"/>
      <c r="AS40" s="631" t="str">
        <f>$J$18</f>
        <v>ii</v>
      </c>
      <c r="AT40" s="632"/>
      <c r="AU40" s="632"/>
      <c r="AV40" s="632"/>
      <c r="AW40" s="632"/>
      <c r="AX40" s="632"/>
      <c r="AY40" s="632"/>
      <c r="AZ40" s="632"/>
      <c r="BA40" s="632"/>
      <c r="BB40" s="632"/>
      <c r="BC40" s="632"/>
      <c r="BD40" s="633"/>
      <c r="BE40" s="442"/>
      <c r="BF40" s="442"/>
      <c r="BG40" s="442"/>
      <c r="BH40" s="371"/>
      <c r="BI40" s="371"/>
      <c r="BJ40" s="371"/>
      <c r="BK40" s="371"/>
      <c r="BL40" s="371"/>
      <c r="BM40" s="371"/>
      <c r="BN40" s="346"/>
      <c r="BO40" s="346"/>
      <c r="BP40" s="346"/>
      <c r="BQ40" s="346"/>
      <c r="BR40" s="366"/>
      <c r="BS40" s="161" t="str">
        <f>$L$34</f>
        <v>ee</v>
      </c>
      <c r="BT40" s="423"/>
      <c r="BU40" s="423"/>
      <c r="BV40" s="423"/>
      <c r="BW40" s="5">
        <f>IF(BT40&gt;BT41,1,0)+IF(BU40&gt;BU41,1,0)+IF(BV40&gt;BV41,1,0)</f>
        <v>0</v>
      </c>
      <c r="BX40" s="363"/>
      <c r="BY40" s="161" t="str">
        <f>$L$38</f>
        <v>hh</v>
      </c>
      <c r="BZ40" s="423"/>
      <c r="CA40" s="423"/>
      <c r="CB40" s="423"/>
      <c r="CC40" s="5">
        <f>IF(BZ40&gt;BZ41,1,0)+IF(CA40&gt;CA41,1,0)+IF(CB40&gt;CB41,1,0)</f>
        <v>0</v>
      </c>
      <c r="CD40" s="363"/>
      <c r="CE40" s="161" t="str">
        <f>$L$31</f>
        <v>cc</v>
      </c>
      <c r="CF40" s="423"/>
      <c r="CG40" s="423"/>
      <c r="CH40" s="423"/>
      <c r="CI40" s="5">
        <f>IF(CF40&gt;CF41,1,0)+IF(CG40&gt;CG41,1,0)+IF(CH40&gt;CH41,1,0)</f>
        <v>0</v>
      </c>
      <c r="CJ40" s="400"/>
      <c r="CK40" s="161" t="str">
        <f>$L$34</f>
        <v>ee</v>
      </c>
      <c r="CL40" s="423"/>
      <c r="CM40" s="423"/>
      <c r="CN40" s="423"/>
      <c r="CO40" s="5">
        <f>IF(CL40&gt;CL41,1,0)+IF(CM40&gt;CM41,1,0)+IF(CN40&gt;CN41,1,0)</f>
        <v>0</v>
      </c>
      <c r="CP40" s="401"/>
      <c r="CQ40" s="224" t="str">
        <f>$L$31</f>
        <v>cc</v>
      </c>
      <c r="CR40" s="423"/>
      <c r="CS40" s="423"/>
      <c r="CT40" s="423"/>
      <c r="CU40" s="5">
        <f>IF(CR40&gt;CR41,1,0)+IF(CS40&gt;CS41,1,0)+IF(CT40&gt;CT41,1,0)</f>
        <v>0</v>
      </c>
      <c r="CV40" s="346"/>
      <c r="CW40" s="224" t="str">
        <f>$L$43</f>
        <v>kk</v>
      </c>
      <c r="CX40" s="423"/>
      <c r="CY40" s="423"/>
      <c r="CZ40" s="423"/>
      <c r="DA40" s="5">
        <f>IF(CX40&gt;CX41,1,0)+IF(CY40&gt;CY41,1,0)+IF(CZ40&gt;CZ41,1,0)</f>
        <v>0</v>
      </c>
      <c r="DB40" s="346"/>
      <c r="DC40" s="224" t="str">
        <f>$L$40</f>
        <v>ii</v>
      </c>
      <c r="DD40" s="423"/>
      <c r="DE40" s="423"/>
      <c r="DF40" s="423"/>
      <c r="DG40" s="5">
        <f>IF(DD40&gt;DD41,1,0)+IF(DE40&gt;DE41,1,0)+IF(DF40&gt;DF41,1,0)</f>
        <v>0</v>
      </c>
      <c r="DH40" s="346"/>
      <c r="DI40" s="346"/>
      <c r="DJ40" s="346"/>
      <c r="DK40" s="346"/>
      <c r="DL40" s="346"/>
      <c r="DM40" s="346"/>
      <c r="DN40" s="356"/>
    </row>
    <row r="41" spans="1:118" s="111" customFormat="1" ht="34.9" customHeight="1" thickTop="1" thickBot="1" x14ac:dyDescent="0.25">
      <c r="A41" s="345"/>
      <c r="B41" s="145"/>
      <c r="C41" s="145"/>
      <c r="D41" s="145"/>
      <c r="E41" s="145"/>
      <c r="F41" s="145"/>
      <c r="G41" s="145"/>
      <c r="H41" s="145"/>
      <c r="I41" s="145"/>
      <c r="J41" s="145"/>
      <c r="K41" s="382" t="s">
        <v>64</v>
      </c>
      <c r="L41" s="585" t="s">
        <v>65</v>
      </c>
      <c r="M41" s="585"/>
      <c r="N41" s="585"/>
      <c r="O41" s="585"/>
      <c r="P41" s="585"/>
      <c r="Q41" s="585"/>
      <c r="R41" s="585"/>
      <c r="S41" s="629"/>
      <c r="T41" s="629"/>
      <c r="U41" s="629"/>
      <c r="V41" s="629"/>
      <c r="W41" s="629"/>
      <c r="X41" s="346"/>
      <c r="Y41" s="346"/>
      <c r="Z41" s="346"/>
      <c r="AA41" s="346"/>
      <c r="AB41" s="346"/>
      <c r="AC41" s="346"/>
      <c r="AD41" s="346"/>
      <c r="AE41" s="346"/>
      <c r="AF41" s="346"/>
      <c r="AG41" s="398"/>
      <c r="AH41" s="309"/>
      <c r="AI41" s="309"/>
      <c r="AJ41" s="441"/>
      <c r="AK41" s="442"/>
      <c r="AL41" s="442"/>
      <c r="AM41" s="442"/>
      <c r="AN41" s="442"/>
      <c r="AO41" s="442"/>
      <c r="AP41" s="630" t="s">
        <v>66</v>
      </c>
      <c r="AQ41" s="630"/>
      <c r="AR41" s="630"/>
      <c r="AS41" s="631" t="str">
        <f>$J$19</f>
        <v>jj</v>
      </c>
      <c r="AT41" s="632"/>
      <c r="AU41" s="632"/>
      <c r="AV41" s="632"/>
      <c r="AW41" s="632"/>
      <c r="AX41" s="632"/>
      <c r="AY41" s="632"/>
      <c r="AZ41" s="632"/>
      <c r="BA41" s="632"/>
      <c r="BB41" s="632"/>
      <c r="BC41" s="632"/>
      <c r="BD41" s="633"/>
      <c r="BE41" s="442"/>
      <c r="BF41" s="442"/>
      <c r="BG41" s="442"/>
      <c r="BH41" s="396"/>
      <c r="BI41" s="396"/>
      <c r="BJ41" s="396"/>
      <c r="BK41" s="396"/>
      <c r="BL41" s="396"/>
      <c r="BM41" s="396"/>
      <c r="BN41" s="346"/>
      <c r="BO41" s="346"/>
      <c r="BP41" s="346"/>
      <c r="BQ41" s="346"/>
      <c r="BR41" s="366"/>
      <c r="BS41" s="162" t="str">
        <f>$L$37</f>
        <v>gg</v>
      </c>
      <c r="BT41" s="424"/>
      <c r="BU41" s="424"/>
      <c r="BV41" s="424"/>
      <c r="BW41" s="164">
        <f>IF(BT41&gt;BT40,1,0)+IF(BU41&gt;BU40,1,0)+IF(BV41&gt;BV40,1,0)</f>
        <v>0</v>
      </c>
      <c r="BX41" s="362"/>
      <c r="BY41" s="162" t="str">
        <f>$L$49</f>
        <v>oo</v>
      </c>
      <c r="BZ41" s="424"/>
      <c r="CA41" s="424"/>
      <c r="CB41" s="424"/>
      <c r="CC41" s="164">
        <f>IF(BZ41&gt;BZ40,1,0)+IF(CA41&gt;CA40,1,0)+IF(CB41&gt;CB40,1,0)</f>
        <v>0</v>
      </c>
      <c r="CD41" s="359"/>
      <c r="CE41" s="162" t="str">
        <f>$L$46</f>
        <v>mm</v>
      </c>
      <c r="CF41" s="424"/>
      <c r="CG41" s="424"/>
      <c r="CH41" s="424"/>
      <c r="CI41" s="164">
        <f>IF(CF41&gt;CF40,1,0)+IF(CG41&gt;CG40,1,0)+IF(CH41&gt;CH40,1,0)</f>
        <v>0</v>
      </c>
      <c r="CJ41" s="400"/>
      <c r="CK41" s="223" t="str">
        <f>$L$38</f>
        <v>hh</v>
      </c>
      <c r="CL41" s="424"/>
      <c r="CM41" s="424"/>
      <c r="CN41" s="424"/>
      <c r="CO41" s="164">
        <f>IF(CL41&gt;CL40,1,0)+IF(CM41&gt;CM40,1,0)+IF(CN41&gt;CN40,1,0)</f>
        <v>0</v>
      </c>
      <c r="CP41" s="401"/>
      <c r="CQ41" s="225" t="str">
        <f>$L$37</f>
        <v>gg</v>
      </c>
      <c r="CR41" s="424"/>
      <c r="CS41" s="424"/>
      <c r="CT41" s="424"/>
      <c r="CU41" s="164">
        <f>IF(CR41&gt;CR40,1,0)+IF(CS41&gt;CS40,1,0)+IF(CT41&gt;CT40,1,0)</f>
        <v>0</v>
      </c>
      <c r="CV41" s="346"/>
      <c r="CW41" s="225" t="str">
        <f>$L$50</f>
        <v>pp</v>
      </c>
      <c r="CX41" s="424"/>
      <c r="CY41" s="424"/>
      <c r="CZ41" s="424"/>
      <c r="DA41" s="164">
        <f>IF(CX41&gt;CX40,1,0)+IF(CY41&gt;CY40,1,0)+IF(CZ41&gt;CZ40,1,0)</f>
        <v>0</v>
      </c>
      <c r="DB41" s="346"/>
      <c r="DC41" s="225" t="str">
        <f>$L$49</f>
        <v>oo</v>
      </c>
      <c r="DD41" s="424"/>
      <c r="DE41" s="424"/>
      <c r="DF41" s="424"/>
      <c r="DG41" s="164">
        <f>IF(DD41&gt;DD40,1,0)+IF(DE41&gt;DE40,1,0)+IF(DF41&gt;DF40,1,0)</f>
        <v>0</v>
      </c>
      <c r="DH41" s="346"/>
      <c r="DI41" s="346"/>
      <c r="DJ41" s="346"/>
      <c r="DK41" s="346"/>
      <c r="DL41" s="346"/>
      <c r="DM41" s="346"/>
      <c r="DN41" s="356"/>
    </row>
    <row r="42" spans="1:118" s="111" customFormat="1" ht="34.9" customHeight="1" thickTop="1" thickBot="1" x14ac:dyDescent="0.35">
      <c r="A42" s="345"/>
      <c r="B42" s="145"/>
      <c r="C42" s="145"/>
      <c r="D42" s="145"/>
      <c r="E42" s="145"/>
      <c r="F42" s="145"/>
      <c r="G42" s="145"/>
      <c r="H42" s="145"/>
      <c r="I42" s="145"/>
      <c r="J42" s="145"/>
      <c r="K42" s="343"/>
      <c r="L42" s="634"/>
      <c r="M42" s="634"/>
      <c r="N42" s="634"/>
      <c r="O42" s="634"/>
      <c r="P42" s="634"/>
      <c r="Q42" s="634"/>
      <c r="R42" s="634"/>
      <c r="S42" s="635"/>
      <c r="T42" s="635"/>
      <c r="U42" s="463"/>
      <c r="V42" s="463"/>
      <c r="W42" s="463"/>
      <c r="X42" s="346"/>
      <c r="Y42" s="346"/>
      <c r="Z42" s="346"/>
      <c r="AA42" s="346"/>
      <c r="AB42" s="346"/>
      <c r="AC42" s="346"/>
      <c r="AD42" s="346"/>
      <c r="AE42" s="346"/>
      <c r="AF42" s="346"/>
      <c r="AG42" s="371"/>
      <c r="AH42" s="371"/>
      <c r="AI42" s="371"/>
      <c r="AJ42" s="441"/>
      <c r="AK42" s="442"/>
      <c r="AL42" s="442"/>
      <c r="AM42" s="442"/>
      <c r="AN42" s="442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442"/>
      <c r="BE42" s="442"/>
      <c r="BF42" s="442"/>
      <c r="BG42" s="442"/>
      <c r="BH42" s="371"/>
      <c r="BI42" s="371"/>
      <c r="BJ42" s="371"/>
      <c r="BK42" s="371"/>
      <c r="BL42" s="371"/>
      <c r="BM42" s="371"/>
      <c r="BN42" s="220"/>
      <c r="BO42" s="346"/>
      <c r="BP42" s="346"/>
      <c r="BQ42" s="346"/>
      <c r="BR42" s="366"/>
      <c r="BS42" s="362"/>
      <c r="BT42" s="428"/>
      <c r="BU42" s="428"/>
      <c r="BV42" s="428"/>
      <c r="BW42" s="362"/>
      <c r="BX42" s="362"/>
      <c r="BY42" s="362"/>
      <c r="BZ42" s="428"/>
      <c r="CA42" s="428"/>
      <c r="CB42" s="428"/>
      <c r="CC42" s="362"/>
      <c r="CD42" s="362"/>
      <c r="CE42" s="362"/>
      <c r="CF42" s="428"/>
      <c r="CG42" s="428"/>
      <c r="CH42" s="428"/>
      <c r="CI42" s="362"/>
      <c r="CJ42" s="362"/>
      <c r="CK42" s="362"/>
      <c r="CL42" s="428"/>
      <c r="CM42" s="428"/>
      <c r="CN42" s="428"/>
      <c r="CO42" s="362"/>
      <c r="CP42" s="362"/>
      <c r="CQ42" s="362"/>
      <c r="CR42" s="428"/>
      <c r="CS42" s="428"/>
      <c r="CT42" s="428"/>
      <c r="CU42" s="362"/>
      <c r="CV42" s="346"/>
      <c r="CW42" s="362"/>
      <c r="CX42" s="428"/>
      <c r="CY42" s="428"/>
      <c r="CZ42" s="428"/>
      <c r="DA42" s="362"/>
      <c r="DB42" s="346"/>
      <c r="DC42" s="362"/>
      <c r="DD42" s="428"/>
      <c r="DE42" s="428"/>
      <c r="DF42" s="428"/>
      <c r="DG42" s="362"/>
      <c r="DH42" s="346"/>
      <c r="DI42" s="346"/>
      <c r="DJ42" s="346"/>
      <c r="DK42" s="346"/>
      <c r="DL42" s="346"/>
      <c r="DM42" s="346"/>
      <c r="DN42" s="356"/>
    </row>
    <row r="43" spans="1:118" s="111" customFormat="1" ht="34.9" customHeight="1" thickTop="1" thickBot="1" x14ac:dyDescent="0.25">
      <c r="A43" s="345"/>
      <c r="B43" s="145"/>
      <c r="C43" s="145"/>
      <c r="D43" s="145"/>
      <c r="E43" s="145"/>
      <c r="F43" s="145"/>
      <c r="G43" s="145"/>
      <c r="H43" s="145"/>
      <c r="I43" s="145"/>
      <c r="J43" s="145"/>
      <c r="K43" s="382" t="s">
        <v>67</v>
      </c>
      <c r="L43" s="585" t="s">
        <v>68</v>
      </c>
      <c r="M43" s="585"/>
      <c r="N43" s="585"/>
      <c r="O43" s="585"/>
      <c r="P43" s="585"/>
      <c r="Q43" s="585"/>
      <c r="R43" s="585"/>
      <c r="S43" s="629"/>
      <c r="T43" s="629"/>
      <c r="U43" s="629"/>
      <c r="V43" s="629"/>
      <c r="W43" s="629"/>
      <c r="X43" s="346"/>
      <c r="Y43" s="346"/>
      <c r="Z43" s="346"/>
      <c r="AA43" s="346"/>
      <c r="AB43" s="346"/>
      <c r="AC43" s="346"/>
      <c r="AD43" s="346"/>
      <c r="AE43" s="346"/>
      <c r="AF43" s="346"/>
      <c r="AG43" s="398"/>
      <c r="AH43" s="309"/>
      <c r="AI43" s="309"/>
      <c r="AJ43" s="441"/>
      <c r="AK43" s="442"/>
      <c r="AL43" s="442"/>
      <c r="AM43" s="442"/>
      <c r="AN43" s="442"/>
      <c r="AO43" s="442"/>
      <c r="AP43" s="630" t="s">
        <v>69</v>
      </c>
      <c r="AQ43" s="609"/>
      <c r="AR43" s="609"/>
      <c r="AS43" s="631" t="str">
        <f>$J$20</f>
        <v>kk</v>
      </c>
      <c r="AT43" s="632"/>
      <c r="AU43" s="632"/>
      <c r="AV43" s="632"/>
      <c r="AW43" s="632"/>
      <c r="AX43" s="632"/>
      <c r="AY43" s="632"/>
      <c r="AZ43" s="632"/>
      <c r="BA43" s="632"/>
      <c r="BB43" s="632"/>
      <c r="BC43" s="632"/>
      <c r="BD43" s="633"/>
      <c r="BE43" s="442"/>
      <c r="BF43" s="442"/>
      <c r="BG43" s="442"/>
      <c r="BH43" s="396"/>
      <c r="BI43" s="396"/>
      <c r="BJ43" s="396"/>
      <c r="BK43" s="396"/>
      <c r="BL43" s="396"/>
      <c r="BM43" s="396"/>
      <c r="BN43" s="346"/>
      <c r="BO43" s="346"/>
      <c r="BP43" s="346"/>
      <c r="BQ43" s="346"/>
      <c r="BR43" s="366"/>
      <c r="BS43" s="161" t="str">
        <f>$L$35</f>
        <v>ff</v>
      </c>
      <c r="BT43" s="423"/>
      <c r="BU43" s="423"/>
      <c r="BV43" s="423"/>
      <c r="BW43" s="5">
        <f>IF(BT43&gt;BT44,1,0)+IF(BU43&gt;BU44,1,0)+IF(BV43&gt;BV44,1,0)</f>
        <v>0</v>
      </c>
      <c r="BX43" s="362"/>
      <c r="BY43" s="161" t="str">
        <f>$L$28</f>
        <v>aa</v>
      </c>
      <c r="BZ43" s="423"/>
      <c r="CA43" s="423"/>
      <c r="CB43" s="423"/>
      <c r="CC43" s="5">
        <f>IF(BZ43&gt;BZ44,1,0)+IF(CA43&gt;CA44,1,0)+IF(CB43&gt;CB44,1,0)</f>
        <v>0</v>
      </c>
      <c r="CD43" s="362"/>
      <c r="CE43" s="161" t="str">
        <f>$L$34</f>
        <v>ee</v>
      </c>
      <c r="CF43" s="423"/>
      <c r="CG43" s="423"/>
      <c r="CH43" s="423"/>
      <c r="CI43" s="5">
        <f>IF(CF43&gt;CF44,1,0)+IF(CG43&gt;CG44,1,0)+IF(CH43&gt;CH44,1,0)</f>
        <v>0</v>
      </c>
      <c r="CJ43" s="400"/>
      <c r="CK43" s="161" t="str">
        <f>$L$28</f>
        <v>aa</v>
      </c>
      <c r="CL43" s="423"/>
      <c r="CM43" s="423"/>
      <c r="CN43" s="423"/>
      <c r="CO43" s="5">
        <f>IF(CL43&gt;CL44,1,0)+IF(CM43&gt;CM44,1,0)+IF(CN43&gt;CN44,1,0)</f>
        <v>0</v>
      </c>
      <c r="CP43" s="401"/>
      <c r="CQ43" s="224" t="str">
        <f>$L$32</f>
        <v>dd</v>
      </c>
      <c r="CR43" s="423"/>
      <c r="CS43" s="423"/>
      <c r="CT43" s="423"/>
      <c r="CU43" s="5">
        <f>IF(CR43&gt;CR44,1,0)+IF(CS43&gt;CS44,1,0)+IF(CT43&gt;CT44,1,0)</f>
        <v>0</v>
      </c>
      <c r="CV43" s="346"/>
      <c r="CW43" s="224" t="str">
        <f>$L$40</f>
        <v>ii</v>
      </c>
      <c r="CX43" s="423"/>
      <c r="CY43" s="423"/>
      <c r="CZ43" s="423"/>
      <c r="DA43" s="5">
        <f>IF(CX43&gt;CX44,1,0)+IF(CY43&gt;CY44,1,0)+IF(CZ43&gt;CZ44,1,0)</f>
        <v>0</v>
      </c>
      <c r="DB43" s="346"/>
      <c r="DC43" s="224" t="str">
        <f>$L$31</f>
        <v>cc</v>
      </c>
      <c r="DD43" s="423"/>
      <c r="DE43" s="423"/>
      <c r="DF43" s="423"/>
      <c r="DG43" s="5">
        <f>IF(DD43&gt;DD44,1,0)+IF(DE43&gt;DE44,1,0)+IF(DF43&gt;DF44,1,0)</f>
        <v>0</v>
      </c>
      <c r="DH43" s="346"/>
      <c r="DI43" s="346"/>
      <c r="DJ43" s="346"/>
      <c r="DK43" s="346"/>
      <c r="DL43" s="346"/>
      <c r="DM43" s="346"/>
      <c r="DN43" s="356"/>
    </row>
    <row r="44" spans="1:118" s="111" customFormat="1" ht="34.9" customHeight="1" thickTop="1" thickBot="1" x14ac:dyDescent="0.35">
      <c r="A44" s="345"/>
      <c r="B44" s="145"/>
      <c r="C44" s="145"/>
      <c r="D44" s="145"/>
      <c r="E44" s="145"/>
      <c r="F44" s="145"/>
      <c r="G44" s="145"/>
      <c r="H44" s="145"/>
      <c r="I44" s="145"/>
      <c r="J44" s="145"/>
      <c r="K44" s="382" t="s">
        <v>70</v>
      </c>
      <c r="L44" s="585" t="s">
        <v>71</v>
      </c>
      <c r="M44" s="585"/>
      <c r="N44" s="585"/>
      <c r="O44" s="585"/>
      <c r="P44" s="585"/>
      <c r="Q44" s="585"/>
      <c r="R44" s="585"/>
      <c r="S44" s="629"/>
      <c r="T44" s="629"/>
      <c r="U44" s="629"/>
      <c r="V44" s="629"/>
      <c r="W44" s="629"/>
      <c r="X44" s="346"/>
      <c r="Y44" s="346"/>
      <c r="Z44" s="346"/>
      <c r="AA44" s="346"/>
      <c r="AB44" s="346"/>
      <c r="AC44" s="346"/>
      <c r="AD44" s="346"/>
      <c r="AE44" s="346"/>
      <c r="AF44" s="346"/>
      <c r="AG44" s="398"/>
      <c r="AH44" s="309"/>
      <c r="AI44" s="309"/>
      <c r="AJ44" s="441"/>
      <c r="AK44" s="442"/>
      <c r="AL44" s="442"/>
      <c r="AM44" s="442"/>
      <c r="AN44" s="442"/>
      <c r="AO44" s="442"/>
      <c r="AP44" s="630" t="s">
        <v>72</v>
      </c>
      <c r="AQ44" s="609"/>
      <c r="AR44" s="609"/>
      <c r="AS44" s="631" t="str">
        <f>$J$21</f>
        <v>ll</v>
      </c>
      <c r="AT44" s="632"/>
      <c r="AU44" s="632"/>
      <c r="AV44" s="632"/>
      <c r="AW44" s="632"/>
      <c r="AX44" s="632"/>
      <c r="AY44" s="632"/>
      <c r="AZ44" s="632"/>
      <c r="BA44" s="632"/>
      <c r="BB44" s="632"/>
      <c r="BC44" s="632"/>
      <c r="BD44" s="633"/>
      <c r="BE44" s="442"/>
      <c r="BF44" s="442"/>
      <c r="BG44" s="442"/>
      <c r="BH44" s="371"/>
      <c r="BI44" s="371"/>
      <c r="BJ44" s="371"/>
      <c r="BK44" s="371"/>
      <c r="BL44" s="371"/>
      <c r="BM44" s="371"/>
      <c r="BN44" s="346"/>
      <c r="BO44" s="346"/>
      <c r="BP44" s="346"/>
      <c r="BQ44" s="346"/>
      <c r="BR44" s="366"/>
      <c r="BS44" s="162" t="str">
        <f>$L$38</f>
        <v>hh</v>
      </c>
      <c r="BT44" s="424"/>
      <c r="BU44" s="424"/>
      <c r="BV44" s="424"/>
      <c r="BW44" s="164">
        <f>IF(BT44&gt;BT43,1,0)+IF(BU44&gt;BU43,1,0)+IF(BV44&gt;BV43,1,0)</f>
        <v>0</v>
      </c>
      <c r="BX44" s="362"/>
      <c r="BY44" s="223" t="str">
        <f>$L$47</f>
        <v>nn</v>
      </c>
      <c r="BZ44" s="424"/>
      <c r="CA44" s="424"/>
      <c r="CB44" s="424"/>
      <c r="CC44" s="164">
        <f>IF(BZ44&gt;BZ43,1,0)+IF(CA44&gt;CA43,1,0)+IF(CB44&gt;CB43,1,0)</f>
        <v>0</v>
      </c>
      <c r="CD44" s="359"/>
      <c r="CE44" s="162" t="str">
        <f>$L$47</f>
        <v>nn</v>
      </c>
      <c r="CF44" s="424"/>
      <c r="CG44" s="424"/>
      <c r="CH44" s="424"/>
      <c r="CI44" s="164">
        <f>IF(CF44&gt;CF43,1,0)+IF(CG44&gt;CG43,1,0)+IF(CH44&gt;CH43,1,0)</f>
        <v>0</v>
      </c>
      <c r="CJ44" s="400"/>
      <c r="CK44" s="162" t="str">
        <f>$L$43</f>
        <v>kk</v>
      </c>
      <c r="CL44" s="424"/>
      <c r="CM44" s="424"/>
      <c r="CN44" s="424"/>
      <c r="CO44" s="164">
        <f>IF(CL44&gt;CL43,1,0)+IF(CM44&gt;CM43,1,0)+IF(CN44&gt;CN43,1,0)</f>
        <v>0</v>
      </c>
      <c r="CP44" s="401"/>
      <c r="CQ44" s="225" t="str">
        <f>$L$38</f>
        <v>hh</v>
      </c>
      <c r="CR44" s="424"/>
      <c r="CS44" s="424"/>
      <c r="CT44" s="424"/>
      <c r="CU44" s="164">
        <f>IF(CR44&gt;CR43,1,0)+IF(CS44&gt;CS43,1,0)+IF(CT44&gt;CT43,1,0)</f>
        <v>0</v>
      </c>
      <c r="CV44" s="346"/>
      <c r="CW44" s="225" t="str">
        <f>$L$46</f>
        <v>mm</v>
      </c>
      <c r="CX44" s="424"/>
      <c r="CY44" s="424"/>
      <c r="CZ44" s="424"/>
      <c r="DA44" s="164">
        <f>IF(CX44&gt;CX43,1,0)+IF(CY44&gt;CY43,1,0)+IF(CZ44&gt;CZ43,1,0)</f>
        <v>0</v>
      </c>
      <c r="DB44" s="346"/>
      <c r="DC44" s="225" t="str">
        <f>$L$43</f>
        <v>kk</v>
      </c>
      <c r="DD44" s="424"/>
      <c r="DE44" s="424"/>
      <c r="DF44" s="424"/>
      <c r="DG44" s="164">
        <f>IF(DD44&gt;DD43,1,0)+IF(DE44&gt;DE43,1,0)+IF(DF44&gt;DF43,1,0)</f>
        <v>0</v>
      </c>
      <c r="DH44" s="346"/>
      <c r="DI44" s="346"/>
      <c r="DJ44" s="346"/>
      <c r="DK44" s="346"/>
      <c r="DL44" s="346"/>
      <c r="DM44" s="346"/>
      <c r="DN44" s="356"/>
    </row>
    <row r="45" spans="1:118" s="111" customFormat="1" ht="34.9" customHeight="1" thickTop="1" thickBot="1" x14ac:dyDescent="0.25">
      <c r="A45" s="345"/>
      <c r="B45" s="145"/>
      <c r="C45" s="145"/>
      <c r="D45" s="145"/>
      <c r="E45" s="145"/>
      <c r="F45" s="145"/>
      <c r="G45" s="145"/>
      <c r="H45" s="145"/>
      <c r="I45" s="145"/>
      <c r="J45" s="145"/>
      <c r="K45" s="382"/>
      <c r="L45" s="634"/>
      <c r="M45" s="634"/>
      <c r="N45" s="634"/>
      <c r="O45" s="634"/>
      <c r="P45" s="634"/>
      <c r="Q45" s="634"/>
      <c r="R45" s="634"/>
      <c r="S45" s="635"/>
      <c r="T45" s="635"/>
      <c r="U45" s="463"/>
      <c r="V45" s="463"/>
      <c r="W45" s="463"/>
      <c r="X45" s="346"/>
      <c r="Y45" s="346"/>
      <c r="Z45" s="346"/>
      <c r="AA45" s="346"/>
      <c r="AB45" s="346"/>
      <c r="AC45" s="346"/>
      <c r="AD45" s="346"/>
      <c r="AE45" s="346"/>
      <c r="AF45" s="346"/>
      <c r="AG45" s="396"/>
      <c r="AH45" s="396"/>
      <c r="AI45" s="396"/>
      <c r="AJ45" s="441"/>
      <c r="AK45" s="442"/>
      <c r="AL45" s="442"/>
      <c r="AM45" s="442"/>
      <c r="AN45" s="442"/>
      <c r="AO45" s="442"/>
      <c r="AP45" s="441"/>
      <c r="AQ45" s="441"/>
      <c r="AR45" s="441"/>
      <c r="AS45" s="442"/>
      <c r="AT45" s="442"/>
      <c r="AU45" s="442"/>
      <c r="AV45" s="442"/>
      <c r="AW45" s="442"/>
      <c r="AX45" s="442"/>
      <c r="AY45" s="442"/>
      <c r="AZ45" s="442"/>
      <c r="BA45" s="442"/>
      <c r="BB45" s="442"/>
      <c r="BC45" s="442"/>
      <c r="BD45" s="442"/>
      <c r="BE45" s="442"/>
      <c r="BF45" s="442"/>
      <c r="BG45" s="442"/>
      <c r="BH45" s="396"/>
      <c r="BI45" s="396"/>
      <c r="BJ45" s="396"/>
      <c r="BK45" s="396"/>
      <c r="BL45" s="396"/>
      <c r="BM45" s="396"/>
      <c r="BN45" s="346"/>
      <c r="BO45" s="346"/>
      <c r="BP45" s="346"/>
      <c r="BQ45" s="346"/>
      <c r="BR45" s="366"/>
      <c r="BS45" s="355"/>
      <c r="BT45" s="440"/>
      <c r="BU45" s="440"/>
      <c r="BV45" s="440"/>
      <c r="BW45" s="355"/>
      <c r="BX45" s="362"/>
      <c r="BY45" s="362"/>
      <c r="BZ45" s="428"/>
      <c r="CA45" s="428"/>
      <c r="CB45" s="428"/>
      <c r="CC45" s="362"/>
      <c r="CD45" s="362"/>
      <c r="CE45" s="362"/>
      <c r="CF45" s="428"/>
      <c r="CG45" s="428"/>
      <c r="CH45" s="428"/>
      <c r="CI45" s="362"/>
      <c r="CJ45" s="362"/>
      <c r="CK45" s="362"/>
      <c r="CL45" s="428"/>
      <c r="CM45" s="428"/>
      <c r="CN45" s="428"/>
      <c r="CO45" s="362"/>
      <c r="CP45" s="362"/>
      <c r="CQ45" s="362"/>
      <c r="CR45" s="428"/>
      <c r="CS45" s="428"/>
      <c r="CT45" s="428"/>
      <c r="CU45" s="362"/>
      <c r="CV45" s="346"/>
      <c r="CW45" s="362"/>
      <c r="CX45" s="428"/>
      <c r="CY45" s="428"/>
      <c r="CZ45" s="428"/>
      <c r="DA45" s="362"/>
      <c r="DB45" s="346"/>
      <c r="DC45" s="362"/>
      <c r="DD45" s="428"/>
      <c r="DE45" s="428"/>
      <c r="DF45" s="428"/>
      <c r="DG45" s="362"/>
      <c r="DH45" s="346"/>
      <c r="DI45" s="346"/>
      <c r="DJ45" s="346"/>
      <c r="DK45" s="346"/>
      <c r="DL45" s="346"/>
      <c r="DM45" s="346"/>
      <c r="DN45" s="356"/>
    </row>
    <row r="46" spans="1:118" s="111" customFormat="1" ht="34.9" customHeight="1" thickTop="1" thickBot="1" x14ac:dyDescent="0.25">
      <c r="A46" s="345"/>
      <c r="B46" s="145"/>
      <c r="C46" s="145"/>
      <c r="D46" s="145"/>
      <c r="E46" s="145"/>
      <c r="F46" s="145"/>
      <c r="G46" s="145"/>
      <c r="H46" s="145"/>
      <c r="I46" s="145"/>
      <c r="J46" s="145"/>
      <c r="K46" s="382" t="s">
        <v>81</v>
      </c>
      <c r="L46" s="585" t="s">
        <v>82</v>
      </c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/>
      <c r="X46" s="346"/>
      <c r="Y46" s="346"/>
      <c r="Z46" s="346"/>
      <c r="AA46" s="346"/>
      <c r="AB46" s="346"/>
      <c r="AC46" s="346"/>
      <c r="AD46" s="346"/>
      <c r="AE46" s="346"/>
      <c r="AF46" s="346"/>
      <c r="AG46" s="398"/>
      <c r="AH46" s="309"/>
      <c r="AI46" s="309"/>
      <c r="AJ46" s="441"/>
      <c r="AK46" s="442"/>
      <c r="AL46" s="442"/>
      <c r="AM46" s="442"/>
      <c r="AN46" s="442"/>
      <c r="AO46" s="442"/>
      <c r="AP46" s="630" t="s">
        <v>83</v>
      </c>
      <c r="AQ46" s="609"/>
      <c r="AR46" s="609"/>
      <c r="AS46" s="631" t="str">
        <f>$J$22</f>
        <v>mm</v>
      </c>
      <c r="AT46" s="632"/>
      <c r="AU46" s="632"/>
      <c r="AV46" s="632"/>
      <c r="AW46" s="632"/>
      <c r="AX46" s="632"/>
      <c r="AY46" s="632"/>
      <c r="AZ46" s="632"/>
      <c r="BA46" s="632"/>
      <c r="BB46" s="632"/>
      <c r="BC46" s="632"/>
      <c r="BD46" s="633"/>
      <c r="BE46" s="442"/>
      <c r="BF46" s="442"/>
      <c r="BG46" s="442"/>
      <c r="BH46" s="396"/>
      <c r="BI46" s="396"/>
      <c r="BJ46" s="396"/>
      <c r="BK46" s="396"/>
      <c r="BL46" s="396"/>
      <c r="BM46" s="396"/>
      <c r="BN46" s="346"/>
      <c r="BO46" s="346"/>
      <c r="BP46" s="346"/>
      <c r="BQ46" s="346"/>
      <c r="BR46" s="366"/>
      <c r="BS46" s="161" t="str">
        <f>$L$40</f>
        <v>ii</v>
      </c>
      <c r="BT46" s="423"/>
      <c r="BU46" s="423"/>
      <c r="BV46" s="423"/>
      <c r="BW46" s="5">
        <f>IF(BT46&gt;BT47,1,0)+IF(BU46&gt;BU47,1,0)+IF(BV46&gt;BV47,1,0)</f>
        <v>0</v>
      </c>
      <c r="BX46" s="363"/>
      <c r="BY46" s="161" t="str">
        <f>$L$29</f>
        <v>bb</v>
      </c>
      <c r="BZ46" s="423"/>
      <c r="CA46" s="423"/>
      <c r="CB46" s="423"/>
      <c r="CC46" s="5">
        <f>IF(BZ46&gt;BZ47,1,0)+IF(CA46&gt;CA47,1,0)+IF(CB46&gt;CB47,1,0)</f>
        <v>0</v>
      </c>
      <c r="CD46" s="363"/>
      <c r="CE46" s="161" t="str">
        <f>$L$32</f>
        <v>dd</v>
      </c>
      <c r="CF46" s="423"/>
      <c r="CG46" s="423"/>
      <c r="CH46" s="423"/>
      <c r="CI46" s="5">
        <f>IF(CF46&gt;CF47,1,0)+IF(CG46&gt;CG47,1,0)+IF(CH46&gt;CH47,1,0)</f>
        <v>0</v>
      </c>
      <c r="CJ46" s="400"/>
      <c r="CK46" s="161" t="str">
        <f>$L$31</f>
        <v>cc</v>
      </c>
      <c r="CL46" s="423"/>
      <c r="CM46" s="423"/>
      <c r="CN46" s="423"/>
      <c r="CO46" s="5">
        <f>IF(CL46&gt;CL47,1,0)+IF(CM46&gt;CM47,1,0)+IF(CN46&gt;CN47,1,0)</f>
        <v>0</v>
      </c>
      <c r="CP46" s="401"/>
      <c r="CQ46" s="224" t="str">
        <f>$L$40</f>
        <v>ii</v>
      </c>
      <c r="CR46" s="423"/>
      <c r="CS46" s="423"/>
      <c r="CT46" s="423"/>
      <c r="CU46" s="5">
        <f>IF(CR46&gt;CR47,1,0)+IF(CS46&gt;CS47,1,0)+IF(CT46&gt;CT47,1,0)</f>
        <v>0</v>
      </c>
      <c r="CV46" s="346"/>
      <c r="CW46" s="224" t="str">
        <f>$L$37</f>
        <v>gg</v>
      </c>
      <c r="CX46" s="423"/>
      <c r="CY46" s="423"/>
      <c r="CZ46" s="423"/>
      <c r="DA46" s="5">
        <f>IF(CX46&gt;CX47,1,0)+IF(CY46&gt;CY47,1,0)+IF(CZ46&gt;CZ47,1,0)</f>
        <v>0</v>
      </c>
      <c r="DB46" s="346"/>
      <c r="DC46" s="224" t="str">
        <f>$L$32</f>
        <v>dd</v>
      </c>
      <c r="DD46" s="423"/>
      <c r="DE46" s="423"/>
      <c r="DF46" s="423"/>
      <c r="DG46" s="5">
        <f>IF(DD46&gt;DD47,1,0)+IF(DE46&gt;DE47,1,0)+IF(DF46&gt;DF47,1,0)</f>
        <v>0</v>
      </c>
      <c r="DH46" s="346"/>
      <c r="DI46" s="346"/>
      <c r="DJ46" s="346"/>
      <c r="DK46" s="346"/>
      <c r="DL46" s="346"/>
      <c r="DM46" s="346"/>
      <c r="DN46" s="356"/>
    </row>
    <row r="47" spans="1:118" s="111" customFormat="1" ht="34.9" customHeight="1" thickTop="1" thickBot="1" x14ac:dyDescent="0.25">
      <c r="A47" s="345"/>
      <c r="B47" s="145"/>
      <c r="C47" s="145"/>
      <c r="D47" s="145"/>
      <c r="E47" s="145"/>
      <c r="F47" s="145"/>
      <c r="G47" s="145"/>
      <c r="H47" s="145"/>
      <c r="I47" s="145"/>
      <c r="J47" s="145"/>
      <c r="K47" s="382" t="s">
        <v>84</v>
      </c>
      <c r="L47" s="636" t="s">
        <v>85</v>
      </c>
      <c r="M47" s="636"/>
      <c r="N47" s="636"/>
      <c r="O47" s="636"/>
      <c r="P47" s="636"/>
      <c r="Q47" s="636"/>
      <c r="R47" s="636"/>
      <c r="S47" s="636"/>
      <c r="T47" s="636"/>
      <c r="U47" s="636"/>
      <c r="V47" s="636"/>
      <c r="W47" s="636"/>
      <c r="X47" s="346"/>
      <c r="Y47" s="346"/>
      <c r="Z47" s="346"/>
      <c r="AA47" s="346"/>
      <c r="AB47" s="346"/>
      <c r="AC47" s="346"/>
      <c r="AD47" s="346"/>
      <c r="AE47" s="346"/>
      <c r="AF47" s="346"/>
      <c r="AG47" s="398"/>
      <c r="AH47" s="309"/>
      <c r="AI47" s="309"/>
      <c r="AJ47" s="441"/>
      <c r="AK47" s="442"/>
      <c r="AL47" s="442"/>
      <c r="AM47" s="442"/>
      <c r="AN47" s="442"/>
      <c r="AO47" s="442"/>
      <c r="AP47" s="630" t="s">
        <v>86</v>
      </c>
      <c r="AQ47" s="609"/>
      <c r="AR47" s="609"/>
      <c r="AS47" s="631" t="str">
        <f>$J$23</f>
        <v>nn</v>
      </c>
      <c r="AT47" s="632"/>
      <c r="AU47" s="632"/>
      <c r="AV47" s="632"/>
      <c r="AW47" s="632"/>
      <c r="AX47" s="632"/>
      <c r="AY47" s="632"/>
      <c r="AZ47" s="632"/>
      <c r="BA47" s="632"/>
      <c r="BB47" s="632"/>
      <c r="BC47" s="632"/>
      <c r="BD47" s="633"/>
      <c r="BE47" s="442"/>
      <c r="BF47" s="442"/>
      <c r="BG47" s="442"/>
      <c r="BH47" s="396"/>
      <c r="BI47" s="396"/>
      <c r="BJ47" s="396"/>
      <c r="BK47" s="396"/>
      <c r="BL47" s="396"/>
      <c r="BM47" s="396"/>
      <c r="BN47" s="346"/>
      <c r="BO47" s="346"/>
      <c r="BP47" s="346"/>
      <c r="BQ47" s="346"/>
      <c r="BR47" s="366"/>
      <c r="BS47" s="162" t="str">
        <f>$L$43</f>
        <v>kk</v>
      </c>
      <c r="BT47" s="424"/>
      <c r="BU47" s="424"/>
      <c r="BV47" s="424"/>
      <c r="BW47" s="164">
        <f>IF(BT47&gt;BT46,1,0)+IF(BU47&gt;BU46,1,0)+IF(BV47&gt;BV46,1,0)</f>
        <v>0</v>
      </c>
      <c r="BX47" s="362"/>
      <c r="BY47" s="162" t="str">
        <f>$L$46</f>
        <v>mm</v>
      </c>
      <c r="BZ47" s="424"/>
      <c r="CA47" s="424"/>
      <c r="CB47" s="424"/>
      <c r="CC47" s="164">
        <f>IF(BZ47&gt;BZ46,1,0)+IF(CA47&gt;CA46,1,0)+IF(CB47&gt;CB46,1,0)</f>
        <v>0</v>
      </c>
      <c r="CD47" s="359"/>
      <c r="CE47" s="162" t="str">
        <f>$L$41</f>
        <v>jj</v>
      </c>
      <c r="CF47" s="424"/>
      <c r="CG47" s="424"/>
      <c r="CH47" s="424"/>
      <c r="CI47" s="164">
        <f>IF(CF47&gt;CF46,1,0)+IF(CG47&gt;CG46,1,0)+IF(CH47&gt;CH46,1,0)</f>
        <v>0</v>
      </c>
      <c r="CJ47" s="400"/>
      <c r="CK47" s="223" t="str">
        <f>$L$50</f>
        <v>pp</v>
      </c>
      <c r="CL47" s="424"/>
      <c r="CM47" s="424"/>
      <c r="CN47" s="424"/>
      <c r="CO47" s="164">
        <f>IF(CL47&gt;CL46,1,0)+IF(CM47&gt;CM46,1,0)+IF(CN47&gt;CN46,1,0)</f>
        <v>0</v>
      </c>
      <c r="CP47" s="401"/>
      <c r="CQ47" s="225" t="str">
        <f>$L$44</f>
        <v>ll</v>
      </c>
      <c r="CR47" s="424"/>
      <c r="CS47" s="424"/>
      <c r="CT47" s="424"/>
      <c r="CU47" s="164">
        <f>IF(CR47&gt;CR46,1,0)+IF(CS47&gt;CS46,1,0)+IF(CT47&gt;CT46,1,0)</f>
        <v>0</v>
      </c>
      <c r="CV47" s="346"/>
      <c r="CW47" s="225" t="str">
        <f>$L$41</f>
        <v>jj</v>
      </c>
      <c r="CX47" s="424"/>
      <c r="CY47" s="424"/>
      <c r="CZ47" s="424"/>
      <c r="DA47" s="164">
        <f>IF(CX47&gt;CX46,1,0)+IF(CY47&gt;CY46,1,0)+IF(CZ47&gt;CZ46,1,0)</f>
        <v>0</v>
      </c>
      <c r="DB47" s="346"/>
      <c r="DC47" s="225" t="str">
        <f>$L$34</f>
        <v>ee</v>
      </c>
      <c r="DD47" s="424"/>
      <c r="DE47" s="424"/>
      <c r="DF47" s="424"/>
      <c r="DG47" s="164">
        <f>IF(DD47&gt;DD46,1,0)+IF(DE47&gt;DE46,1,0)+IF(DF47&gt;DF46,1,0)</f>
        <v>0</v>
      </c>
      <c r="DH47" s="346"/>
      <c r="DI47" s="346"/>
      <c r="DJ47" s="346"/>
      <c r="DK47" s="346"/>
      <c r="DL47" s="346"/>
      <c r="DM47" s="346"/>
      <c r="DN47" s="356"/>
    </row>
    <row r="48" spans="1:118" s="111" customFormat="1" ht="34.9" customHeight="1" thickTop="1" thickBot="1" x14ac:dyDescent="0.25">
      <c r="A48" s="345"/>
      <c r="B48" s="145"/>
      <c r="C48" s="145"/>
      <c r="D48" s="145"/>
      <c r="E48" s="145"/>
      <c r="F48" s="145"/>
      <c r="G48" s="145"/>
      <c r="H48" s="145"/>
      <c r="I48" s="145"/>
      <c r="J48" s="145"/>
      <c r="K48" s="343"/>
      <c r="L48" s="461"/>
      <c r="M48" s="461"/>
      <c r="N48" s="461"/>
      <c r="O48" s="461"/>
      <c r="P48" s="461"/>
      <c r="Q48" s="461"/>
      <c r="R48" s="461"/>
      <c r="S48" s="463"/>
      <c r="T48" s="463"/>
      <c r="U48" s="463"/>
      <c r="V48" s="463"/>
      <c r="W48" s="463"/>
      <c r="X48" s="346"/>
      <c r="Y48" s="346"/>
      <c r="Z48" s="346"/>
      <c r="AA48" s="346"/>
      <c r="AB48" s="346"/>
      <c r="AC48" s="346"/>
      <c r="AD48" s="346"/>
      <c r="AE48" s="346"/>
      <c r="AF48" s="346"/>
      <c r="AG48" s="396"/>
      <c r="AH48" s="396"/>
      <c r="AI48" s="396"/>
      <c r="AJ48" s="608"/>
      <c r="AK48" s="609"/>
      <c r="AL48" s="609"/>
      <c r="AM48" s="609"/>
      <c r="AN48" s="609"/>
      <c r="AO48" s="609"/>
      <c r="AP48" s="609"/>
      <c r="AQ48" s="609"/>
      <c r="AR48" s="609"/>
      <c r="AS48" s="609"/>
      <c r="AT48" s="609"/>
      <c r="AU48" s="609"/>
      <c r="AV48" s="609"/>
      <c r="AW48" s="609"/>
      <c r="AX48" s="609"/>
      <c r="AY48" s="609"/>
      <c r="AZ48" s="609"/>
      <c r="BA48" s="609"/>
      <c r="BB48" s="609"/>
      <c r="BC48" s="609"/>
      <c r="BD48" s="609"/>
      <c r="BE48" s="609"/>
      <c r="BF48" s="609"/>
      <c r="BG48" s="609"/>
      <c r="BH48" s="396"/>
      <c r="BI48" s="396"/>
      <c r="BJ48" s="396"/>
      <c r="BK48" s="396"/>
      <c r="BL48" s="396"/>
      <c r="BM48" s="396"/>
      <c r="BN48" s="346"/>
      <c r="BO48" s="346"/>
      <c r="BP48" s="346"/>
      <c r="BQ48" s="346"/>
      <c r="BR48" s="366"/>
      <c r="BS48" s="362"/>
      <c r="BT48" s="428"/>
      <c r="BU48" s="428"/>
      <c r="BV48" s="428"/>
      <c r="BW48" s="362"/>
      <c r="BX48" s="362"/>
      <c r="BY48" s="362"/>
      <c r="BZ48" s="428"/>
      <c r="CA48" s="428"/>
      <c r="CB48" s="428"/>
      <c r="CC48" s="362"/>
      <c r="CD48" s="362"/>
      <c r="CE48" s="362"/>
      <c r="CF48" s="428"/>
      <c r="CG48" s="428"/>
      <c r="CH48" s="428"/>
      <c r="CI48" s="362"/>
      <c r="CJ48" s="362"/>
      <c r="CK48" s="362"/>
      <c r="CL48" s="428"/>
      <c r="CM48" s="428"/>
      <c r="CN48" s="428"/>
      <c r="CO48" s="362"/>
      <c r="CP48" s="362"/>
      <c r="CQ48" s="362"/>
      <c r="CR48" s="428"/>
      <c r="CS48" s="428"/>
      <c r="CT48" s="428"/>
      <c r="CU48" s="362"/>
      <c r="CV48" s="346"/>
      <c r="CW48" s="362"/>
      <c r="CX48" s="428"/>
      <c r="CY48" s="428"/>
      <c r="CZ48" s="428"/>
      <c r="DA48" s="362"/>
      <c r="DB48" s="346"/>
      <c r="DC48" s="362"/>
      <c r="DD48" s="428"/>
      <c r="DE48" s="428"/>
      <c r="DF48" s="428"/>
      <c r="DG48" s="362"/>
      <c r="DH48" s="346"/>
      <c r="DI48" s="346"/>
      <c r="DJ48" s="346"/>
      <c r="DK48" s="346"/>
      <c r="DL48" s="346"/>
      <c r="DM48" s="346"/>
      <c r="DN48" s="356"/>
    </row>
    <row r="49" spans="1:122" s="111" customFormat="1" ht="34.9" customHeight="1" thickTop="1" thickBot="1" x14ac:dyDescent="0.25">
      <c r="A49" s="345"/>
      <c r="B49" s="145"/>
      <c r="C49" s="145"/>
      <c r="D49" s="145"/>
      <c r="E49" s="145"/>
      <c r="F49" s="145"/>
      <c r="G49" s="145"/>
      <c r="H49" s="145"/>
      <c r="I49" s="145"/>
      <c r="J49" s="145"/>
      <c r="K49" s="382" t="s">
        <v>87</v>
      </c>
      <c r="L49" s="585" t="s">
        <v>88</v>
      </c>
      <c r="M49" s="639"/>
      <c r="N49" s="639"/>
      <c r="O49" s="639"/>
      <c r="P49" s="639"/>
      <c r="Q49" s="639"/>
      <c r="R49" s="639"/>
      <c r="S49" s="639"/>
      <c r="T49" s="639"/>
      <c r="U49" s="639"/>
      <c r="V49" s="639"/>
      <c r="W49" s="639"/>
      <c r="X49" s="346"/>
      <c r="Y49" s="346"/>
      <c r="Z49" s="346"/>
      <c r="AA49" s="346"/>
      <c r="AB49" s="346"/>
      <c r="AC49" s="346"/>
      <c r="AD49" s="346"/>
      <c r="AE49" s="346"/>
      <c r="AF49" s="346"/>
      <c r="AG49" s="396"/>
      <c r="AH49" s="396"/>
      <c r="AI49" s="396"/>
      <c r="AJ49" s="441"/>
      <c r="AK49" s="442"/>
      <c r="AL49" s="442"/>
      <c r="AM49" s="442"/>
      <c r="AN49" s="442"/>
      <c r="AO49" s="442"/>
      <c r="AP49" s="630" t="s">
        <v>89</v>
      </c>
      <c r="AQ49" s="609"/>
      <c r="AR49" s="609"/>
      <c r="AS49" s="631" t="str">
        <f>$J$24</f>
        <v>oo</v>
      </c>
      <c r="AT49" s="632"/>
      <c r="AU49" s="632"/>
      <c r="AV49" s="632"/>
      <c r="AW49" s="632"/>
      <c r="AX49" s="632"/>
      <c r="AY49" s="632"/>
      <c r="AZ49" s="632"/>
      <c r="BA49" s="632"/>
      <c r="BB49" s="632"/>
      <c r="BC49" s="632"/>
      <c r="BD49" s="633"/>
      <c r="BE49" s="442"/>
      <c r="BF49" s="442"/>
      <c r="BG49" s="442"/>
      <c r="BH49" s="396"/>
      <c r="BI49" s="396"/>
      <c r="BJ49" s="396"/>
      <c r="BK49" s="396"/>
      <c r="BL49" s="396"/>
      <c r="BM49" s="396"/>
      <c r="BN49" s="346"/>
      <c r="BO49" s="346"/>
      <c r="BP49" s="346"/>
      <c r="BQ49" s="346"/>
      <c r="BR49" s="366"/>
      <c r="BS49" s="161" t="str">
        <f>$L$41</f>
        <v>jj</v>
      </c>
      <c r="BT49" s="423"/>
      <c r="BU49" s="423"/>
      <c r="BV49" s="423"/>
      <c r="BW49" s="5">
        <f>IF(BT49&gt;BT50,1,0)+IF(BU49&gt;BU50,1,0)+IF(BV49&gt;BV50,1,0)</f>
        <v>0</v>
      </c>
      <c r="BX49" s="362"/>
      <c r="BY49" s="161" t="str">
        <f>$L$31</f>
        <v>cc</v>
      </c>
      <c r="BZ49" s="423"/>
      <c r="CA49" s="423"/>
      <c r="CB49" s="423"/>
      <c r="CC49" s="5">
        <f>IF(BZ49&gt;BZ50,1,0)+IF(CA49&gt;CA50,1,0)+IF(CB49&gt;CB50,1,0)</f>
        <v>0</v>
      </c>
      <c r="CD49" s="362"/>
      <c r="CE49" s="161" t="str">
        <f>$L$35</f>
        <v>ff</v>
      </c>
      <c r="CF49" s="423"/>
      <c r="CG49" s="423"/>
      <c r="CH49" s="423"/>
      <c r="CI49" s="5">
        <f>IF(CF49&gt;CF50,1,0)+IF(CG49&gt;CG50,1,0)+IF(CH49&gt;CH50,1,0)</f>
        <v>0</v>
      </c>
      <c r="CJ49" s="400"/>
      <c r="CK49" s="161" t="str">
        <f>$L$32</f>
        <v>dd</v>
      </c>
      <c r="CL49" s="423"/>
      <c r="CM49" s="423"/>
      <c r="CN49" s="423"/>
      <c r="CO49" s="5">
        <f>IF(CL49&gt;CL50,1,0)+IF(CM49&gt;CM50,1,0)+IF(CN49&gt;CN50,1,0)</f>
        <v>0</v>
      </c>
      <c r="CP49" s="401"/>
      <c r="CQ49" s="224" t="str">
        <f>$L$41</f>
        <v>jj</v>
      </c>
      <c r="CR49" s="423"/>
      <c r="CS49" s="423"/>
      <c r="CT49" s="423"/>
      <c r="CU49" s="5">
        <f>IF(CR49&gt;CR50,1,0)+IF(CS49&gt;CS50,1,0)+IF(CT49&gt;CT50,1,0)</f>
        <v>0</v>
      </c>
      <c r="CV49" s="346"/>
      <c r="CW49" s="224" t="str">
        <f>$L$31</f>
        <v>cc</v>
      </c>
      <c r="CX49" s="423"/>
      <c r="CY49" s="423"/>
      <c r="CZ49" s="423"/>
      <c r="DA49" s="5">
        <f>IF(CX49&gt;CX50,1,0)+IF(CY49&gt;CY50,1,0)+IF(CZ49&gt;CZ50,1,0)</f>
        <v>0</v>
      </c>
      <c r="DB49" s="346"/>
      <c r="DC49" s="224" t="str">
        <f>$L$28</f>
        <v>aa</v>
      </c>
      <c r="DD49" s="423"/>
      <c r="DE49" s="423"/>
      <c r="DF49" s="423"/>
      <c r="DG49" s="5">
        <f>IF(DD49&gt;DD50,1,0)+IF(DE49&gt;DE50,1,0)+IF(DF49&gt;DF50,1,0)</f>
        <v>0</v>
      </c>
      <c r="DH49" s="346"/>
      <c r="DI49" s="346"/>
      <c r="DJ49" s="346"/>
      <c r="DK49" s="346"/>
      <c r="DL49" s="346"/>
      <c r="DM49" s="346"/>
      <c r="DN49" s="356"/>
    </row>
    <row r="50" spans="1:122" s="111" customFormat="1" ht="34.9" customHeight="1" thickTop="1" thickBot="1" x14ac:dyDescent="0.35">
      <c r="A50" s="345"/>
      <c r="B50" s="145"/>
      <c r="C50" s="145"/>
      <c r="D50" s="145"/>
      <c r="E50" s="145"/>
      <c r="F50" s="145"/>
      <c r="G50" s="145"/>
      <c r="H50" s="145"/>
      <c r="I50" s="145"/>
      <c r="J50" s="145"/>
      <c r="K50" s="382" t="s">
        <v>90</v>
      </c>
      <c r="L50" s="636" t="s">
        <v>91</v>
      </c>
      <c r="M50" s="636"/>
      <c r="N50" s="636"/>
      <c r="O50" s="636"/>
      <c r="P50" s="636"/>
      <c r="Q50" s="636"/>
      <c r="R50" s="636"/>
      <c r="S50" s="636"/>
      <c r="T50" s="636"/>
      <c r="U50" s="636"/>
      <c r="V50" s="636"/>
      <c r="W50" s="636"/>
      <c r="X50" s="346"/>
      <c r="Y50" s="346"/>
      <c r="Z50" s="346"/>
      <c r="AA50" s="346"/>
      <c r="AB50" s="346"/>
      <c r="AC50" s="346"/>
      <c r="AD50" s="346"/>
      <c r="AE50" s="346"/>
      <c r="AF50" s="346"/>
      <c r="AG50" s="396"/>
      <c r="AH50" s="396"/>
      <c r="AI50" s="396"/>
      <c r="AJ50" s="466"/>
      <c r="AK50" s="466"/>
      <c r="AL50" s="466"/>
      <c r="AM50" s="466"/>
      <c r="AN50" s="466"/>
      <c r="AO50" s="466"/>
      <c r="AP50" s="630" t="s">
        <v>92</v>
      </c>
      <c r="AQ50" s="609"/>
      <c r="AR50" s="609"/>
      <c r="AS50" s="631" t="str">
        <f>$J$25</f>
        <v>pp</v>
      </c>
      <c r="AT50" s="632"/>
      <c r="AU50" s="632"/>
      <c r="AV50" s="632"/>
      <c r="AW50" s="632"/>
      <c r="AX50" s="632"/>
      <c r="AY50" s="632"/>
      <c r="AZ50" s="632"/>
      <c r="BA50" s="632"/>
      <c r="BB50" s="632"/>
      <c r="BC50" s="632"/>
      <c r="BD50" s="633"/>
      <c r="BE50" s="466"/>
      <c r="BF50" s="466"/>
      <c r="BG50" s="466"/>
      <c r="BH50" s="396"/>
      <c r="BI50" s="396"/>
      <c r="BJ50" s="396"/>
      <c r="BK50" s="396"/>
      <c r="BL50" s="396"/>
      <c r="BM50" s="396"/>
      <c r="BN50" s="346"/>
      <c r="BO50" s="346"/>
      <c r="BP50" s="346"/>
      <c r="BQ50" s="346"/>
      <c r="BR50" s="366"/>
      <c r="BS50" s="162" t="str">
        <f>$L$44</f>
        <v>ll</v>
      </c>
      <c r="BT50" s="424"/>
      <c r="BU50" s="424"/>
      <c r="BV50" s="424"/>
      <c r="BW50" s="164">
        <f>IF(BT50&gt;BT49,1,0)+IF(BU50&gt;BU49,1,0)+IF(BV50&gt;BV49,1,0)</f>
        <v>0</v>
      </c>
      <c r="BX50" s="362"/>
      <c r="BY50" s="223" t="str">
        <f>$L$41</f>
        <v>jj</v>
      </c>
      <c r="BZ50" s="424"/>
      <c r="CA50" s="424"/>
      <c r="CB50" s="424"/>
      <c r="CC50" s="164">
        <f>IF(BZ50&gt;BZ49,1,0)+IF(CA50&gt;CA49,1,0)+IF(CB50&gt;CB49,1,0)</f>
        <v>0</v>
      </c>
      <c r="CD50" s="359"/>
      <c r="CE50" s="162" t="str">
        <f>$L$44</f>
        <v>ll</v>
      </c>
      <c r="CF50" s="424"/>
      <c r="CG50" s="424"/>
      <c r="CH50" s="424"/>
      <c r="CI50" s="164">
        <f>IF(CF50&gt;CF49,1,0)+IF(CG50&gt;CG49,1,0)+IF(CH50&gt;CH49,1,0)</f>
        <v>0</v>
      </c>
      <c r="CJ50" s="400"/>
      <c r="CK50" s="162" t="str">
        <f>$L$49</f>
        <v>oo</v>
      </c>
      <c r="CL50" s="424"/>
      <c r="CM50" s="424"/>
      <c r="CN50" s="424"/>
      <c r="CO50" s="164">
        <f>IF(CL50&gt;CL49,1,0)+IF(CM50&gt;CM49,1,0)+IF(CN50&gt;CN49,1,0)</f>
        <v>0</v>
      </c>
      <c r="CP50" s="401"/>
      <c r="CQ50" s="225" t="str">
        <f>$L$50</f>
        <v>pp</v>
      </c>
      <c r="CR50" s="424"/>
      <c r="CS50" s="424"/>
      <c r="CT50" s="424"/>
      <c r="CU50" s="164">
        <f>IF(CR50&gt;CR49,1,0)+IF(CS50&gt;CS49,1,0)+IF(CT50&gt;CT49,1,0)</f>
        <v>0</v>
      </c>
      <c r="CV50" s="346"/>
      <c r="CW50" s="225" t="str">
        <f>$L$34</f>
        <v>ee</v>
      </c>
      <c r="CX50" s="424"/>
      <c r="CY50" s="424"/>
      <c r="CZ50" s="424"/>
      <c r="DA50" s="164">
        <f>IF(CX50&gt;CX49,1,0)+IF(CY50&gt;CY49,1,0)+IF(CZ50&gt;CZ49,1,0)</f>
        <v>0</v>
      </c>
      <c r="DB50" s="346"/>
      <c r="DC50" s="225" t="str">
        <f>$L$38</f>
        <v>hh</v>
      </c>
      <c r="DD50" s="424"/>
      <c r="DE50" s="424"/>
      <c r="DF50" s="424"/>
      <c r="DG50" s="164">
        <f>IF(DD50&gt;DD49,1,0)+IF(DE50&gt;DE49,1,0)+IF(DF50&gt;DF49,1,0)</f>
        <v>0</v>
      </c>
      <c r="DH50" s="346"/>
      <c r="DI50" s="346"/>
      <c r="DJ50" s="346"/>
      <c r="DK50" s="346"/>
      <c r="DL50" s="346"/>
      <c r="DM50" s="346"/>
      <c r="DN50" s="356"/>
    </row>
    <row r="51" spans="1:122" s="111" customFormat="1" ht="34.9" customHeight="1" thickTop="1" x14ac:dyDescent="0.2">
      <c r="A51" s="345"/>
      <c r="B51" s="145"/>
      <c r="C51" s="145"/>
      <c r="D51" s="145"/>
      <c r="E51" s="145"/>
      <c r="F51" s="145"/>
      <c r="G51" s="145"/>
      <c r="H51" s="145"/>
      <c r="I51" s="145"/>
      <c r="J51" s="145"/>
      <c r="K51" s="220"/>
      <c r="L51" s="637"/>
      <c r="M51" s="638"/>
      <c r="N51" s="638"/>
      <c r="O51" s="638"/>
      <c r="P51" s="638"/>
      <c r="Q51" s="638"/>
      <c r="R51" s="638"/>
      <c r="S51" s="638"/>
      <c r="T51" s="638"/>
      <c r="U51" s="421"/>
      <c r="V51" s="421"/>
      <c r="W51" s="421"/>
      <c r="X51" s="346"/>
      <c r="Y51" s="346"/>
      <c r="Z51" s="346"/>
      <c r="AA51" s="346"/>
      <c r="AB51" s="346"/>
      <c r="AC51" s="346"/>
      <c r="AD51" s="346"/>
      <c r="AE51" s="346"/>
      <c r="AF51" s="346"/>
      <c r="AG51" s="396"/>
      <c r="AH51" s="396"/>
      <c r="AI51" s="396"/>
      <c r="AJ51" s="396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/>
      <c r="BD51" s="309"/>
      <c r="BE51" s="309"/>
      <c r="BF51" s="309"/>
      <c r="BG51" s="309"/>
      <c r="BH51" s="396"/>
      <c r="BI51" s="396"/>
      <c r="BJ51" s="396"/>
      <c r="BK51" s="396"/>
      <c r="BL51" s="396"/>
      <c r="BM51" s="396"/>
      <c r="BN51" s="346"/>
      <c r="BO51" s="346"/>
      <c r="BP51" s="346"/>
      <c r="BQ51" s="346"/>
      <c r="BR51" s="366"/>
      <c r="BS51" s="355"/>
      <c r="BT51" s="440"/>
      <c r="BU51" s="440"/>
      <c r="BV51" s="440"/>
      <c r="BW51" s="355"/>
      <c r="BX51" s="362"/>
      <c r="BY51" s="362"/>
      <c r="BZ51" s="428"/>
      <c r="CA51" s="428"/>
      <c r="CB51" s="428"/>
      <c r="CC51" s="362"/>
      <c r="CD51" s="362"/>
      <c r="CE51" s="362"/>
      <c r="CF51" s="428"/>
      <c r="CG51" s="428"/>
      <c r="CH51" s="428"/>
      <c r="CI51" s="362"/>
      <c r="CJ51" s="362"/>
      <c r="CK51" s="362"/>
      <c r="CL51" s="428"/>
      <c r="CM51" s="428"/>
      <c r="CN51" s="428"/>
      <c r="CO51" s="362"/>
      <c r="CP51" s="362"/>
      <c r="CQ51" s="362"/>
      <c r="CR51" s="428"/>
      <c r="CS51" s="428"/>
      <c r="CT51" s="428"/>
      <c r="CU51" s="346"/>
      <c r="CV51" s="346"/>
      <c r="CW51" s="362"/>
      <c r="CX51" s="428"/>
      <c r="CY51" s="428"/>
      <c r="CZ51" s="428"/>
      <c r="DA51" s="346"/>
      <c r="DB51" s="346"/>
      <c r="DC51" s="362"/>
      <c r="DD51" s="428"/>
      <c r="DE51" s="428"/>
      <c r="DF51" s="428"/>
      <c r="DG51" s="346"/>
      <c r="DH51" s="346"/>
      <c r="DI51" s="346"/>
      <c r="DJ51" s="346"/>
      <c r="DK51" s="346"/>
      <c r="DL51" s="346"/>
      <c r="DM51" s="346"/>
      <c r="DN51" s="356"/>
    </row>
    <row r="52" spans="1:122" s="111" customFormat="1" ht="34.9" customHeight="1" x14ac:dyDescent="0.2">
      <c r="A52" s="345"/>
      <c r="B52" s="145"/>
      <c r="C52" s="145"/>
      <c r="D52" s="145"/>
      <c r="E52" s="145"/>
      <c r="F52" s="145"/>
      <c r="G52" s="145"/>
      <c r="H52" s="145"/>
      <c r="I52" s="145"/>
      <c r="J52" s="145"/>
      <c r="K52" s="220"/>
      <c r="L52" s="395"/>
      <c r="M52" s="302"/>
      <c r="N52" s="302"/>
      <c r="O52" s="302"/>
      <c r="P52" s="302"/>
      <c r="Q52" s="302"/>
      <c r="R52" s="302"/>
      <c r="S52" s="302"/>
      <c r="T52" s="302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96"/>
      <c r="AH52" s="396"/>
      <c r="AI52" s="396"/>
      <c r="AJ52" s="396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09"/>
      <c r="AY52" s="309"/>
      <c r="AZ52" s="309"/>
      <c r="BA52" s="309"/>
      <c r="BB52" s="309"/>
      <c r="BC52" s="309"/>
      <c r="BD52" s="309"/>
      <c r="BE52" s="309"/>
      <c r="BF52" s="309"/>
      <c r="BG52" s="309"/>
      <c r="BH52" s="396"/>
      <c r="BI52" s="396"/>
      <c r="BJ52" s="396"/>
      <c r="BK52" s="396"/>
      <c r="BL52" s="396"/>
      <c r="BM52" s="396"/>
      <c r="BN52" s="346"/>
      <c r="BO52" s="346"/>
      <c r="BP52" s="346"/>
      <c r="BQ52" s="346"/>
      <c r="BR52" s="366"/>
      <c r="BS52" s="161" t="str">
        <f>$L$46</f>
        <v>mm</v>
      </c>
      <c r="BT52" s="423"/>
      <c r="BU52" s="423"/>
      <c r="BV52" s="423"/>
      <c r="BW52" s="5">
        <f>IF(BT52&gt;BT53,1,0)+IF(BU52&gt;BU53,1,0)+IF(BV52&gt;BV53,1,0)</f>
        <v>0</v>
      </c>
      <c r="BX52" s="362"/>
      <c r="BY52" s="161" t="str">
        <f>$L$32</f>
        <v>dd</v>
      </c>
      <c r="BZ52" s="423"/>
      <c r="CA52" s="423"/>
      <c r="CB52" s="423"/>
      <c r="CC52" s="5">
        <f>IF(BZ52&gt;BZ53,1,0)+IF(CA52&gt;CA53,1,0)+IF(CB52&gt;CB53,1,0)</f>
        <v>0</v>
      </c>
      <c r="CD52" s="362"/>
      <c r="CE52" s="161" t="str">
        <f>$L$37</f>
        <v>gg</v>
      </c>
      <c r="CF52" s="423"/>
      <c r="CG52" s="423"/>
      <c r="CH52" s="423"/>
      <c r="CI52" s="5">
        <f>IF(CF52&gt;CF53,1,0)+IF(CG52&gt;CG53,1,0)+IF(CH52&gt;CH53,1,0)</f>
        <v>0</v>
      </c>
      <c r="CJ52" s="400"/>
      <c r="CK52" s="161" t="str">
        <f>$L$35</f>
        <v>ff</v>
      </c>
      <c r="CL52" s="423"/>
      <c r="CM52" s="423"/>
      <c r="CN52" s="423"/>
      <c r="CO52" s="5">
        <f>IF(CL52&gt;CL53,1,0)+IF(CM52&gt;CM53,1,0)+IF(CN52&gt;CN53,1,0)</f>
        <v>0</v>
      </c>
      <c r="CP52" s="401"/>
      <c r="CQ52" s="224" t="str">
        <f>$L$46</f>
        <v>mm</v>
      </c>
      <c r="CR52" s="423"/>
      <c r="CS52" s="423"/>
      <c r="CT52" s="423"/>
      <c r="CU52" s="5">
        <f>IF(CR52&gt;CR53,1,0)+IF(CS52&gt;CS53,1,0)+IF(CT52&gt;CT53,1,0)</f>
        <v>0</v>
      </c>
      <c r="CV52" s="346"/>
      <c r="CW52" s="224" t="str">
        <f>$L$35</f>
        <v>ff</v>
      </c>
      <c r="CX52" s="423"/>
      <c r="CY52" s="423"/>
      <c r="CZ52" s="423"/>
      <c r="DA52" s="5">
        <f>IF(CX52&gt;CX53,1,0)+IF(CY52&gt;CY53,1,0)+IF(CZ52&gt;CZ53,1,0)</f>
        <v>0</v>
      </c>
      <c r="DB52" s="346"/>
      <c r="DC52" s="224" t="str">
        <f>$L$35</f>
        <v>ff</v>
      </c>
      <c r="DD52" s="423"/>
      <c r="DE52" s="423"/>
      <c r="DF52" s="423"/>
      <c r="DG52" s="5">
        <f>IF(DD52&gt;DD53,1,0)+IF(DE52&gt;DE53,1,0)+IF(DF52&gt;DF53,1,0)</f>
        <v>0</v>
      </c>
      <c r="DH52" s="346"/>
      <c r="DI52" s="346"/>
      <c r="DJ52" s="346"/>
      <c r="DK52" s="346"/>
      <c r="DL52" s="346"/>
      <c r="DM52" s="346"/>
      <c r="DN52" s="356"/>
    </row>
    <row r="53" spans="1:122" s="111" customFormat="1" ht="34.9" customHeight="1" thickBot="1" x14ac:dyDescent="0.25">
      <c r="A53" s="345"/>
      <c r="B53" s="145"/>
      <c r="C53" s="145"/>
      <c r="D53" s="145"/>
      <c r="E53" s="145"/>
      <c r="F53" s="145"/>
      <c r="G53" s="145"/>
      <c r="H53" s="145"/>
      <c r="I53" s="145"/>
      <c r="J53" s="145"/>
      <c r="K53" s="220"/>
      <c r="L53" s="395"/>
      <c r="M53" s="302"/>
      <c r="N53" s="302"/>
      <c r="O53" s="302"/>
      <c r="P53" s="302"/>
      <c r="Q53" s="302"/>
      <c r="R53" s="302"/>
      <c r="S53" s="302"/>
      <c r="T53" s="302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96"/>
      <c r="AH53" s="396"/>
      <c r="AI53" s="396"/>
      <c r="AJ53" s="396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96"/>
      <c r="BI53" s="396"/>
      <c r="BJ53" s="396"/>
      <c r="BK53" s="396"/>
      <c r="BL53" s="396"/>
      <c r="BM53" s="396"/>
      <c r="BN53" s="346"/>
      <c r="BO53" s="346"/>
      <c r="BP53" s="346"/>
      <c r="BQ53" s="346"/>
      <c r="BR53" s="366"/>
      <c r="BS53" s="162" t="str">
        <f>$L$50</f>
        <v>pp</v>
      </c>
      <c r="BT53" s="424"/>
      <c r="BU53" s="424"/>
      <c r="BV53" s="424"/>
      <c r="BW53" s="164">
        <f>IF(BT53&gt;BT52,1,0)+IF(BU53&gt;BU52,1,0)+IF(BV53&gt;BV52,1,0)</f>
        <v>0</v>
      </c>
      <c r="BX53" s="362"/>
      <c r="BY53" s="223" t="str">
        <f>$L$44</f>
        <v>ll</v>
      </c>
      <c r="BZ53" s="424"/>
      <c r="CA53" s="424"/>
      <c r="CB53" s="424"/>
      <c r="CC53" s="164">
        <f>IF(BZ53&gt;BZ52,1,0)+IF(CA53&gt;CA52,1,0)+IF(CB53&gt;CB52,1,0)</f>
        <v>0</v>
      </c>
      <c r="CD53" s="359"/>
      <c r="CE53" s="162" t="str">
        <f>$L$43</f>
        <v>kk</v>
      </c>
      <c r="CF53" s="424"/>
      <c r="CG53" s="424"/>
      <c r="CH53" s="424"/>
      <c r="CI53" s="164">
        <f>IF(CF53&gt;CF52,1,0)+IF(CG53&gt;CG52,1,0)+IF(CH53&gt;CH52,1,0)</f>
        <v>0</v>
      </c>
      <c r="CJ53" s="400"/>
      <c r="CK53" s="162" t="str">
        <f>$L$41</f>
        <v>jj</v>
      </c>
      <c r="CL53" s="424"/>
      <c r="CM53" s="424"/>
      <c r="CN53" s="424"/>
      <c r="CO53" s="164">
        <f>IF(CL53&gt;CL52,1,0)+IF(CM53&gt;CM52,1,0)+IF(CN53&gt;CN52,1,0)</f>
        <v>0</v>
      </c>
      <c r="CP53" s="401"/>
      <c r="CQ53" s="225" t="str">
        <f>$L$49</f>
        <v>oo</v>
      </c>
      <c r="CR53" s="424"/>
      <c r="CS53" s="424"/>
      <c r="CT53" s="424"/>
      <c r="CU53" s="164">
        <f>IF(CR53&gt;CR52,1,0)+IF(CS53&gt;CS52,1,0)+IF(CT53&gt;CT52,1,0)</f>
        <v>0</v>
      </c>
      <c r="CV53" s="346"/>
      <c r="CW53" s="225" t="str">
        <f>$L$49</f>
        <v>oo</v>
      </c>
      <c r="CX53" s="424"/>
      <c r="CY53" s="424"/>
      <c r="CZ53" s="424"/>
      <c r="DA53" s="164">
        <f>IF(CX53&gt;CX52,1,0)+IF(CY53&gt;CY52,1,0)+IF(CZ53&gt;CZ52,1,0)</f>
        <v>0</v>
      </c>
      <c r="DB53" s="346"/>
      <c r="DC53" s="225" t="str">
        <f>$L$46</f>
        <v>mm</v>
      </c>
      <c r="DD53" s="424"/>
      <c r="DE53" s="424"/>
      <c r="DF53" s="424"/>
      <c r="DG53" s="164">
        <f>IF(DD53&gt;DD52,1,0)+IF(DE53&gt;DE52,1,0)+IF(DF53&gt;DF52,1,0)</f>
        <v>0</v>
      </c>
      <c r="DH53" s="346"/>
      <c r="DI53" s="346"/>
      <c r="DJ53" s="346"/>
      <c r="DK53" s="346"/>
      <c r="DL53" s="346"/>
      <c r="DM53" s="346"/>
      <c r="DN53" s="356"/>
    </row>
    <row r="54" spans="1:122" s="111" customFormat="1" ht="34.9" customHeight="1" x14ac:dyDescent="0.3">
      <c r="A54" s="345"/>
      <c r="B54" s="145"/>
      <c r="C54" s="145"/>
      <c r="D54" s="145"/>
      <c r="E54" s="145"/>
      <c r="F54" s="145"/>
      <c r="G54" s="145"/>
      <c r="H54" s="145"/>
      <c r="I54" s="145"/>
      <c r="J54" s="145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346"/>
      <c r="Y54" s="346"/>
      <c r="Z54" s="346"/>
      <c r="AA54" s="346"/>
      <c r="AB54" s="346"/>
      <c r="AC54" s="346"/>
      <c r="AD54" s="346"/>
      <c r="AE54" s="346"/>
      <c r="AF54" s="346"/>
      <c r="AG54" s="396"/>
      <c r="AH54" s="396"/>
      <c r="AI54" s="396"/>
      <c r="AJ54" s="397"/>
      <c r="AK54" s="397"/>
      <c r="AL54" s="397"/>
      <c r="AM54" s="397"/>
      <c r="AN54" s="397"/>
      <c r="AO54" s="397"/>
      <c r="AP54" s="584"/>
      <c r="AQ54" s="598"/>
      <c r="AR54" s="598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397"/>
      <c r="BF54" s="397"/>
      <c r="BG54" s="397"/>
      <c r="BH54" s="396"/>
      <c r="BI54" s="396"/>
      <c r="BJ54" s="396"/>
      <c r="BK54" s="396"/>
      <c r="BL54" s="396"/>
      <c r="BM54" s="396"/>
      <c r="BN54" s="346"/>
      <c r="BO54" s="346"/>
      <c r="BP54" s="346"/>
      <c r="BQ54" s="346"/>
      <c r="BR54" s="366"/>
      <c r="BS54" s="355"/>
      <c r="BT54" s="440"/>
      <c r="BU54" s="440"/>
      <c r="BV54" s="440"/>
      <c r="BW54" s="355"/>
      <c r="BX54" s="362"/>
      <c r="BY54" s="362"/>
      <c r="BZ54" s="428"/>
      <c r="CA54" s="428"/>
      <c r="CB54" s="428"/>
      <c r="CC54" s="362"/>
      <c r="CD54" s="362"/>
      <c r="CE54" s="362"/>
      <c r="CF54" s="428"/>
      <c r="CG54" s="428"/>
      <c r="CH54" s="428"/>
      <c r="CI54" s="362"/>
      <c r="CJ54" s="362"/>
      <c r="CK54" s="362"/>
      <c r="CL54" s="428"/>
      <c r="CM54" s="428"/>
      <c r="CN54" s="428"/>
      <c r="CO54" s="362"/>
      <c r="CP54" s="362"/>
      <c r="CQ54" s="362"/>
      <c r="CR54" s="428"/>
      <c r="CS54" s="428"/>
      <c r="CT54" s="428"/>
      <c r="CU54" s="346"/>
      <c r="CV54" s="346"/>
      <c r="CW54" s="362"/>
      <c r="CX54" s="428"/>
      <c r="CY54" s="428"/>
      <c r="CZ54" s="428"/>
      <c r="DA54" s="346"/>
      <c r="DB54" s="346"/>
      <c r="DC54" s="362"/>
      <c r="DD54" s="428"/>
      <c r="DE54" s="428"/>
      <c r="DF54" s="428"/>
      <c r="DG54" s="346"/>
      <c r="DH54" s="346"/>
      <c r="DI54" s="346"/>
      <c r="DJ54" s="346"/>
      <c r="DK54" s="346"/>
      <c r="DL54" s="346"/>
      <c r="DM54" s="346"/>
      <c r="DN54" s="356"/>
    </row>
    <row r="55" spans="1:122" s="111" customFormat="1" ht="34.9" customHeight="1" x14ac:dyDescent="0.3">
      <c r="A55" s="345"/>
      <c r="B55" s="145"/>
      <c r="C55" s="145"/>
      <c r="D55" s="145"/>
      <c r="E55" s="145"/>
      <c r="F55" s="145"/>
      <c r="G55" s="145"/>
      <c r="H55" s="145"/>
      <c r="I55" s="145"/>
      <c r="J55" s="145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346"/>
      <c r="Y55" s="346"/>
      <c r="Z55" s="346"/>
      <c r="AA55" s="346"/>
      <c r="AB55" s="346"/>
      <c r="AC55" s="346"/>
      <c r="AD55" s="346"/>
      <c r="AE55" s="346"/>
      <c r="AF55" s="346"/>
      <c r="AG55" s="396"/>
      <c r="AH55" s="396"/>
      <c r="AI55" s="396"/>
      <c r="AJ55" s="397"/>
      <c r="AK55" s="397"/>
      <c r="AL55" s="397"/>
      <c r="AM55" s="397"/>
      <c r="AN55" s="397"/>
      <c r="AO55" s="397"/>
      <c r="AP55" s="398"/>
      <c r="AQ55" s="309"/>
      <c r="AR55" s="309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397"/>
      <c r="BF55" s="397"/>
      <c r="BG55" s="397"/>
      <c r="BH55" s="396"/>
      <c r="BI55" s="396"/>
      <c r="BJ55" s="396"/>
      <c r="BK55" s="396"/>
      <c r="BL55" s="396"/>
      <c r="BM55" s="396"/>
      <c r="BN55" s="346"/>
      <c r="BO55" s="346"/>
      <c r="BP55" s="346"/>
      <c r="BQ55" s="346"/>
      <c r="BR55" s="366"/>
      <c r="BS55" s="161" t="str">
        <f>$L$47</f>
        <v>nn</v>
      </c>
      <c r="BT55" s="423"/>
      <c r="BU55" s="423"/>
      <c r="BV55" s="423"/>
      <c r="BW55" s="5">
        <f>IF(BT55&gt;BT56,1,0)+IF(BU55&gt;BU56,1,0)+IF(BV55&gt;BV56,1,0)</f>
        <v>0</v>
      </c>
      <c r="BX55" s="362"/>
      <c r="BY55" s="161" t="str">
        <f>$L$34</f>
        <v>ee</v>
      </c>
      <c r="BZ55" s="423"/>
      <c r="CA55" s="423"/>
      <c r="CB55" s="423"/>
      <c r="CC55" s="5">
        <f>IF(BZ55&gt;BZ56,1,0)+IF(CA55&gt;CA56,1,0)+IF(CB55&gt;CB56,1,0)</f>
        <v>0</v>
      </c>
      <c r="CD55" s="362"/>
      <c r="CE55" s="161" t="str">
        <f>$L$38</f>
        <v>hh</v>
      </c>
      <c r="CF55" s="423"/>
      <c r="CG55" s="423"/>
      <c r="CH55" s="423"/>
      <c r="CI55" s="5">
        <f>IF(CF55&gt;CF56,1,0)+IF(CG55&gt;CG56,1,0)+IF(CH55&gt;CH56,1,0)</f>
        <v>0</v>
      </c>
      <c r="CJ55" s="400"/>
      <c r="CK55" s="161" t="str">
        <f>$L$40</f>
        <v>ii</v>
      </c>
      <c r="CL55" s="423"/>
      <c r="CM55" s="423"/>
      <c r="CN55" s="423"/>
      <c r="CO55" s="5">
        <f>IF(CL55&gt;CL56,1,0)+IF(CM55&gt;CM56,1,0)+IF(CN55&gt;CN56,1,0)</f>
        <v>0</v>
      </c>
      <c r="CP55" s="401"/>
      <c r="CQ55" s="224" t="str">
        <f>$L$43</f>
        <v>kk</v>
      </c>
      <c r="CR55" s="423"/>
      <c r="CS55" s="423"/>
      <c r="CT55" s="423"/>
      <c r="CU55" s="5">
        <f>IF(CR55&gt;CR56,1,0)+IF(CS55&gt;CS56,1,0)+IF(CT55&gt;CT56,1,0)</f>
        <v>0</v>
      </c>
      <c r="CV55" s="346"/>
      <c r="CW55" s="224" t="str">
        <f>$L$29</f>
        <v>bb</v>
      </c>
      <c r="CX55" s="423"/>
      <c r="CY55" s="423"/>
      <c r="CZ55" s="423"/>
      <c r="DA55" s="5">
        <f>IF(CX55&gt;CX56,1,0)+IF(CY55&gt;CY56,1,0)+IF(CZ55&gt;CZ56,1,0)</f>
        <v>0</v>
      </c>
      <c r="DB55" s="346"/>
      <c r="DC55" s="224" t="str">
        <f>$L$37</f>
        <v>gg</v>
      </c>
      <c r="DD55" s="423"/>
      <c r="DE55" s="423"/>
      <c r="DF55" s="423"/>
      <c r="DG55" s="5">
        <f>IF(DD55&gt;DD56,1,0)+IF(DE55&gt;DE56,1,0)+IF(DF55&gt;DF56,1,0)</f>
        <v>0</v>
      </c>
      <c r="DH55" s="346"/>
      <c r="DI55" s="346"/>
      <c r="DJ55" s="346"/>
      <c r="DK55" s="346"/>
      <c r="DL55" s="346"/>
      <c r="DM55" s="346"/>
      <c r="DN55" s="356"/>
    </row>
    <row r="56" spans="1:122" s="111" customFormat="1" ht="34.9" customHeight="1" thickBot="1" x14ac:dyDescent="0.25">
      <c r="A56" s="345"/>
      <c r="B56" s="145"/>
      <c r="C56" s="145"/>
      <c r="D56" s="145"/>
      <c r="E56" s="145"/>
      <c r="F56" s="145"/>
      <c r="G56" s="145"/>
      <c r="H56" s="145"/>
      <c r="I56" s="145"/>
      <c r="J56" s="145"/>
      <c r="K56" s="220" t="s">
        <v>98</v>
      </c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346"/>
      <c r="Y56" s="346"/>
      <c r="Z56" s="346"/>
      <c r="AA56" s="346"/>
      <c r="AB56" s="346"/>
      <c r="AC56" s="346"/>
      <c r="AD56" s="346"/>
      <c r="AE56" s="346"/>
      <c r="AF56" s="346"/>
      <c r="AG56" s="396"/>
      <c r="AH56" s="396"/>
      <c r="AI56" s="396"/>
      <c r="AJ56" s="396"/>
      <c r="AK56" s="309"/>
      <c r="AL56" s="309"/>
      <c r="AM56" s="309"/>
      <c r="AN56" s="309"/>
      <c r="AO56" s="309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309"/>
      <c r="BF56" s="309"/>
      <c r="BG56" s="309"/>
      <c r="BH56" s="396"/>
      <c r="BI56" s="396"/>
      <c r="BJ56" s="396"/>
      <c r="BK56" s="396"/>
      <c r="BL56" s="396"/>
      <c r="BM56" s="396"/>
      <c r="BN56" s="346"/>
      <c r="BO56" s="346"/>
      <c r="BP56" s="346"/>
      <c r="BQ56" s="346"/>
      <c r="BR56" s="366"/>
      <c r="BS56" s="162" t="str">
        <f>$L$49</f>
        <v>oo</v>
      </c>
      <c r="BT56" s="424"/>
      <c r="BU56" s="424"/>
      <c r="BV56" s="424"/>
      <c r="BW56" s="164">
        <f>IF(BT56&gt;BT55,1,0)+IF(BU56&gt;BU55,1,0)+IF(BV56&gt;BV55,1,0)</f>
        <v>0</v>
      </c>
      <c r="BX56" s="362"/>
      <c r="BY56" s="232" t="str">
        <f>$L$43</f>
        <v>kk</v>
      </c>
      <c r="BZ56" s="459"/>
      <c r="CA56" s="424"/>
      <c r="CB56" s="424"/>
      <c r="CC56" s="164">
        <f>IF(BZ56&gt;BZ55,1,0)+IF(CA56&gt;CA55,1,0)+IF(CB56&gt;CB55,1,0)</f>
        <v>0</v>
      </c>
      <c r="CD56" s="359"/>
      <c r="CE56" s="162" t="str">
        <f>$L$50</f>
        <v>pp</v>
      </c>
      <c r="CF56" s="424"/>
      <c r="CG56" s="424"/>
      <c r="CH56" s="424"/>
      <c r="CI56" s="164">
        <f>IF(CF56&gt;CF55,1,0)+IF(CG56&gt;CG55,1,0)+IF(CH56&gt;CH55,1,0)</f>
        <v>0</v>
      </c>
      <c r="CJ56" s="400"/>
      <c r="CK56" s="162" t="str">
        <f>$L$47</f>
        <v>nn</v>
      </c>
      <c r="CL56" s="424"/>
      <c r="CM56" s="424"/>
      <c r="CN56" s="424"/>
      <c r="CO56" s="164">
        <f>IF(CL56&gt;CL55,1,0)+IF(CM56&gt;CM55,1,0)+IF(CN56&gt;CN55,1,0)</f>
        <v>0</v>
      </c>
      <c r="CP56" s="401"/>
      <c r="CQ56" s="225" t="str">
        <f>$L$47</f>
        <v>nn</v>
      </c>
      <c r="CR56" s="424"/>
      <c r="CS56" s="424"/>
      <c r="CT56" s="424"/>
      <c r="CU56" s="164">
        <f>IF(CR56&gt;CR55,1,0)+IF(CS56&gt;CS55,1,0)+IF(CT56&gt;CT55,1,0)</f>
        <v>0</v>
      </c>
      <c r="CV56" s="346"/>
      <c r="CW56" s="225" t="str">
        <f>$L$38</f>
        <v>hh</v>
      </c>
      <c r="CX56" s="424"/>
      <c r="CY56" s="424"/>
      <c r="CZ56" s="424"/>
      <c r="DA56" s="164">
        <f>IF(CX56&gt;CX55,1,0)+IF(CY56&gt;CY55,1,0)+IF(CZ56&gt;CZ55,1,0)</f>
        <v>0</v>
      </c>
      <c r="DB56" s="346"/>
      <c r="DC56" s="225" t="str">
        <f>$L$44</f>
        <v>ll</v>
      </c>
      <c r="DD56" s="424"/>
      <c r="DE56" s="424"/>
      <c r="DF56" s="424"/>
      <c r="DG56" s="164">
        <f>IF(DD56&gt;DD55,1,0)+IF(DE56&gt;DE55,1,0)+IF(DF56&gt;DF55,1,0)</f>
        <v>0</v>
      </c>
      <c r="DH56" s="346"/>
      <c r="DI56" s="346"/>
      <c r="DJ56" s="346"/>
      <c r="DK56" s="346"/>
      <c r="DL56" s="346"/>
      <c r="DM56" s="346"/>
      <c r="DN56" s="356"/>
    </row>
    <row r="57" spans="1:122" ht="34.9" customHeight="1" thickBot="1" x14ac:dyDescent="0.3">
      <c r="A57" s="381"/>
      <c r="B57" s="146"/>
      <c r="C57" s="146"/>
      <c r="D57" s="146"/>
      <c r="E57" s="146"/>
      <c r="F57" s="146"/>
      <c r="G57" s="146"/>
      <c r="H57" s="146"/>
      <c r="I57" s="146"/>
      <c r="J57" s="146"/>
      <c r="K57" s="573"/>
      <c r="L57" s="573"/>
      <c r="M57" s="573"/>
      <c r="N57" s="573"/>
      <c r="O57" s="573"/>
      <c r="P57" s="384"/>
      <c r="Q57" s="384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5"/>
      <c r="AW57" s="385"/>
      <c r="AX57" s="385"/>
      <c r="AY57" s="385"/>
      <c r="AZ57" s="385"/>
      <c r="BA57" s="385"/>
      <c r="BB57" s="385"/>
      <c r="BC57" s="385"/>
      <c r="BD57" s="385"/>
      <c r="BE57" s="385"/>
      <c r="BF57" s="385"/>
      <c r="BG57" s="385"/>
      <c r="BH57" s="385"/>
      <c r="BI57" s="385"/>
      <c r="BJ57" s="385"/>
      <c r="BK57" s="385"/>
      <c r="BL57" s="385"/>
      <c r="BM57" s="380"/>
      <c r="BN57" s="378"/>
      <c r="BO57" s="378"/>
      <c r="BP57" s="378"/>
      <c r="BQ57" s="378"/>
      <c r="BR57" s="404"/>
      <c r="BS57" s="364"/>
      <c r="BT57" s="456"/>
      <c r="BU57" s="456"/>
      <c r="BV57" s="456"/>
      <c r="BW57" s="364"/>
      <c r="BX57" s="364"/>
      <c r="BY57" s="405"/>
      <c r="BZ57" s="456"/>
      <c r="CA57" s="456"/>
      <c r="CB57" s="456"/>
      <c r="CC57" s="364"/>
      <c r="CD57" s="364"/>
      <c r="CE57" s="492"/>
      <c r="CF57" s="492"/>
      <c r="CG57" s="492"/>
      <c r="CH57" s="492"/>
      <c r="CI57" s="493"/>
      <c r="CJ57" s="493"/>
      <c r="CK57" s="493"/>
      <c r="CL57" s="493"/>
      <c r="CM57" s="493"/>
      <c r="CN57" s="493"/>
      <c r="CO57" s="493"/>
      <c r="CP57" s="493"/>
      <c r="CQ57" s="493"/>
      <c r="CR57" s="493"/>
      <c r="CS57" s="493"/>
      <c r="CT57" s="493"/>
      <c r="CU57" s="493"/>
      <c r="CV57" s="322"/>
      <c r="CW57" s="322"/>
      <c r="CX57" s="322"/>
      <c r="CY57" s="322"/>
      <c r="CZ57" s="322"/>
      <c r="DA57" s="322"/>
      <c r="DB57" s="322"/>
      <c r="DC57" s="322"/>
      <c r="DD57" s="322"/>
      <c r="DE57" s="322"/>
      <c r="DF57" s="322"/>
      <c r="DG57" s="322"/>
      <c r="DH57" s="322"/>
      <c r="DI57" s="322"/>
      <c r="DJ57" s="322"/>
      <c r="DK57" s="322"/>
      <c r="DL57" s="322"/>
      <c r="DM57" s="322"/>
      <c r="DN57" s="332"/>
      <c r="DO57" s="194"/>
      <c r="DP57" s="194"/>
      <c r="DQ57" s="194"/>
      <c r="DR57" s="194"/>
    </row>
  </sheetData>
  <mergeCells count="141">
    <mergeCell ref="L51:T51"/>
    <mergeCell ref="AP54:AR54"/>
    <mergeCell ref="K57:O57"/>
    <mergeCell ref="CE57:CU57"/>
    <mergeCell ref="AJ48:BG48"/>
    <mergeCell ref="L49:W49"/>
    <mergeCell ref="AP49:AR49"/>
    <mergeCell ref="AS49:BD49"/>
    <mergeCell ref="L50:W50"/>
    <mergeCell ref="AP50:AR50"/>
    <mergeCell ref="L42:T42"/>
    <mergeCell ref="L43:W43"/>
    <mergeCell ref="AP43:AR43"/>
    <mergeCell ref="AS43:BD43"/>
    <mergeCell ref="L44:W44"/>
    <mergeCell ref="AP44:AR44"/>
    <mergeCell ref="AS44:BD44"/>
    <mergeCell ref="AS50:BD50"/>
    <mergeCell ref="L45:T45"/>
    <mergeCell ref="L46:W46"/>
    <mergeCell ref="AP46:AR46"/>
    <mergeCell ref="AS46:BD46"/>
    <mergeCell ref="L47:W47"/>
    <mergeCell ref="AP47:AR47"/>
    <mergeCell ref="AS47:BD47"/>
    <mergeCell ref="L38:W38"/>
    <mergeCell ref="AP38:AR38"/>
    <mergeCell ref="AS38:BD38"/>
    <mergeCell ref="L39:T39"/>
    <mergeCell ref="L40:W40"/>
    <mergeCell ref="AP40:AR40"/>
    <mergeCell ref="AS40:BD40"/>
    <mergeCell ref="L41:W41"/>
    <mergeCell ref="AP41:AR41"/>
    <mergeCell ref="AS41:BD41"/>
    <mergeCell ref="L34:W34"/>
    <mergeCell ref="AP34:AR34"/>
    <mergeCell ref="AS34:BD34"/>
    <mergeCell ref="L35:W35"/>
    <mergeCell ref="AP35:AR35"/>
    <mergeCell ref="AS35:BD35"/>
    <mergeCell ref="L36:T36"/>
    <mergeCell ref="L37:W37"/>
    <mergeCell ref="AP37:AR37"/>
    <mergeCell ref="AS37:BD37"/>
    <mergeCell ref="DD32:DD33"/>
    <mergeCell ref="DE32:DE33"/>
    <mergeCell ref="DF32:DF33"/>
    <mergeCell ref="DG32:DG33"/>
    <mergeCell ref="L33:T33"/>
    <mergeCell ref="AJ33:BG33"/>
    <mergeCell ref="CT32:CT33"/>
    <mergeCell ref="CU32:CU33"/>
    <mergeCell ref="CX32:CX33"/>
    <mergeCell ref="CY32:CY33"/>
    <mergeCell ref="CB32:CB33"/>
    <mergeCell ref="CC32:CC33"/>
    <mergeCell ref="CF32:CF33"/>
    <mergeCell ref="CG32:CG33"/>
    <mergeCell ref="CH32:CH33"/>
    <mergeCell ref="CI32:CI33"/>
    <mergeCell ref="CZ32:CZ33"/>
    <mergeCell ref="DA32:DA33"/>
    <mergeCell ref="CL32:CL33"/>
    <mergeCell ref="CM32:CM33"/>
    <mergeCell ref="CN32:CN33"/>
    <mergeCell ref="CO32:CO33"/>
    <mergeCell ref="CR32:CR33"/>
    <mergeCell ref="CS32:CS33"/>
    <mergeCell ref="L32:W32"/>
    <mergeCell ref="AP32:AR32"/>
    <mergeCell ref="AS32:BD32"/>
    <mergeCell ref="BT32:BT33"/>
    <mergeCell ref="BU32:BU33"/>
    <mergeCell ref="BV32:BV33"/>
    <mergeCell ref="BW32:BW33"/>
    <mergeCell ref="BZ32:BZ33"/>
    <mergeCell ref="CA32:CA33"/>
    <mergeCell ref="L28:W28"/>
    <mergeCell ref="AP28:AR28"/>
    <mergeCell ref="AS28:BD28"/>
    <mergeCell ref="L29:W29"/>
    <mergeCell ref="AP29:AR29"/>
    <mergeCell ref="AS29:BD29"/>
    <mergeCell ref="L31:W31"/>
    <mergeCell ref="AP31:AR31"/>
    <mergeCell ref="AS31:BD31"/>
    <mergeCell ref="DM7:DM8"/>
    <mergeCell ref="BH9:BJ9"/>
    <mergeCell ref="BK9:BM9"/>
    <mergeCell ref="BN9:BP9"/>
    <mergeCell ref="DA7:DA8"/>
    <mergeCell ref="DD7:DD8"/>
    <mergeCell ref="DE7:DE8"/>
    <mergeCell ref="DF7:DF8"/>
    <mergeCell ref="L27:W27"/>
    <mergeCell ref="AS27:BD27"/>
    <mergeCell ref="DJ7:DJ8"/>
    <mergeCell ref="CS7:CS8"/>
    <mergeCell ref="CT7:CT8"/>
    <mergeCell ref="CU7:CU8"/>
    <mergeCell ref="CX7:CX8"/>
    <mergeCell ref="CY7:CY8"/>
    <mergeCell ref="CZ7:CZ8"/>
    <mergeCell ref="DK7:DK8"/>
    <mergeCell ref="DL7:DL8"/>
    <mergeCell ref="CG7:CG8"/>
    <mergeCell ref="CH7:CH8"/>
    <mergeCell ref="CI7:CI8"/>
    <mergeCell ref="CL7:CL8"/>
    <mergeCell ref="CM7:CM8"/>
    <mergeCell ref="CN7:CN8"/>
    <mergeCell ref="CO7:CO8"/>
    <mergeCell ref="CR7:CR8"/>
    <mergeCell ref="DG7:DG8"/>
    <mergeCell ref="BT7:BT8"/>
    <mergeCell ref="BU7:BU8"/>
    <mergeCell ref="BV7:BV8"/>
    <mergeCell ref="BW7:BW8"/>
    <mergeCell ref="BZ7:BZ8"/>
    <mergeCell ref="CA7:CA8"/>
    <mergeCell ref="CB7:CB8"/>
    <mergeCell ref="CC7:CC8"/>
    <mergeCell ref="CF7:CF8"/>
    <mergeCell ref="L2:BR2"/>
    <mergeCell ref="L7:N9"/>
    <mergeCell ref="O7:Q9"/>
    <mergeCell ref="R7:T9"/>
    <mergeCell ref="U7:W9"/>
    <mergeCell ref="X7:Z9"/>
    <mergeCell ref="AA7:AC9"/>
    <mergeCell ref="AD7:AF9"/>
    <mergeCell ref="AG7:AI9"/>
    <mergeCell ref="AJ7:AL9"/>
    <mergeCell ref="AM7:AO9"/>
    <mergeCell ref="AP7:AR9"/>
    <mergeCell ref="AS7:AU9"/>
    <mergeCell ref="AV7:AX9"/>
    <mergeCell ref="AY7:BA9"/>
    <mergeCell ref="BB7:BD9"/>
    <mergeCell ref="BE7:BG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809B66F059084B98EB8903894036E0" ma:contentTypeVersion="15" ma:contentTypeDescription="Ein neues Dokument erstellen." ma:contentTypeScope="" ma:versionID="535b55d598cc3aa7bfe26924d5591571">
  <xsd:schema xmlns:xsd="http://www.w3.org/2001/XMLSchema" xmlns:xs="http://www.w3.org/2001/XMLSchema" xmlns:p="http://schemas.microsoft.com/office/2006/metadata/properties" xmlns:ns2="b243476d-1b6d-4811-81f7-4a06f5975dfd" xmlns:ns3="72f73e13-0225-48df-845e-4233e3b4270c" targetNamespace="http://schemas.microsoft.com/office/2006/metadata/properties" ma:root="true" ma:fieldsID="b6147790d4649e0acec22f8d5d428b06" ns2:_="" ns3:_="">
    <xsd:import namespace="b243476d-1b6d-4811-81f7-4a06f5975dfd"/>
    <xsd:import namespace="72f73e13-0225-48df-845e-4233e3b42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3476d-1b6d-4811-81f7-4a06f5975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d0965b5-d77a-42de-932b-8b9795e30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3e13-0225-48df-845e-4233e3b4270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b38bbd-b7d5-4bbd-84f0-93afbfb0e03c}" ma:internalName="TaxCatchAll" ma:showField="CatchAllData" ma:web="72f73e13-0225-48df-845e-4233e3b42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A09D02-98AB-416B-9387-9ACAC8E4860A}"/>
</file>

<file path=customXml/itemProps2.xml><?xml version="1.0" encoding="utf-8"?>
<ds:datastoreItem xmlns:ds="http://schemas.openxmlformats.org/officeDocument/2006/customXml" ds:itemID="{D235A734-F30C-41BD-8E58-455A0EC4C3A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3er-Gr 2GwS</vt:lpstr>
      <vt:lpstr>4er-Gr 2GwS</vt:lpstr>
      <vt:lpstr>5er-Gr 2GwS</vt:lpstr>
      <vt:lpstr>6-er-Gr 2GwS neu</vt:lpstr>
      <vt:lpstr>7er-Gr 2GwS neu</vt:lpstr>
      <vt:lpstr>8er-Gr 2GwS neu</vt:lpstr>
      <vt:lpstr>10er-Gr 2GwS neu</vt:lpstr>
      <vt:lpstr>12er-Gr 2GwS neu</vt:lpstr>
      <vt:lpstr>16er-Gr 2GwS neu</vt:lpstr>
    </vt:vector>
  </TitlesOfParts>
  <Company>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Karker</dc:creator>
  <cp:lastModifiedBy>Isabell Faßhauer</cp:lastModifiedBy>
  <cp:lastPrinted>2009-02-12T16:25:20Z</cp:lastPrinted>
  <dcterms:created xsi:type="dcterms:W3CDTF">2003-05-29T07:58:03Z</dcterms:created>
  <dcterms:modified xsi:type="dcterms:W3CDTF">2023-07-18T06:05:34Z</dcterms:modified>
</cp:coreProperties>
</file>